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476" windowHeight="9492" activeTab="0"/>
  </bookViews>
  <sheets>
    <sheet name="Contest_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<sst xmlns="http://schemas.openxmlformats.org/spreadsheetml/2006/main" count="670" uniqueCount="279">
  <si>
    <t xml:space="preserve">   </t>
  </si>
  <si>
    <t xml:space="preserve">                </t>
  </si>
  <si>
    <t xml:space="preserve">        </t>
  </si>
  <si>
    <t>Speed</t>
  </si>
  <si>
    <t>Distance</t>
  </si>
  <si>
    <t>Points</t>
  </si>
  <si>
    <t xml:space="preserve">ID </t>
  </si>
  <si>
    <t xml:space="preserve">Name            </t>
  </si>
  <si>
    <t xml:space="preserve">Glider  </t>
  </si>
  <si>
    <t>Hndcp</t>
  </si>
  <si>
    <t>Actual</t>
  </si>
  <si>
    <t xml:space="preserve">Macys, Robert       </t>
  </si>
  <si>
    <t xml:space="preserve">Akerley, Mark       </t>
  </si>
  <si>
    <t xml:space="preserve">Kilian, Herb        </t>
  </si>
  <si>
    <t xml:space="preserve">LS-8-15   </t>
  </si>
  <si>
    <t>Task</t>
  </si>
  <si>
    <t>Ridenour, Neal</t>
  </si>
  <si>
    <t>Time</t>
  </si>
  <si>
    <t>Hr</t>
  </si>
  <si>
    <t>Min</t>
  </si>
  <si>
    <t>Sec</t>
  </si>
  <si>
    <t xml:space="preserve">Distance points are 600+ dist/longer finisher dist + 25 airport bonus, but no more than 1000. </t>
  </si>
  <si>
    <t>ASW24</t>
  </si>
  <si>
    <t>Hcp</t>
  </si>
  <si>
    <t>DeRosa, John</t>
  </si>
  <si>
    <t xml:space="preserve">Cochrane, John </t>
  </si>
  <si>
    <t>CUMULATIVE SCORES</t>
  </si>
  <si>
    <t>Spitz, Bob</t>
  </si>
  <si>
    <t>Score</t>
  </si>
  <si>
    <t>#flights</t>
  </si>
  <si>
    <t>Konrath, Ray</t>
  </si>
  <si>
    <t>Dziedzic, Jan</t>
  </si>
  <si>
    <t>Norton, Robert</t>
  </si>
  <si>
    <t>Weck, Geoff</t>
  </si>
  <si>
    <t>Molidor III, Gerry</t>
  </si>
  <si>
    <t>Ratajewski, Dariusz</t>
  </si>
  <si>
    <t>Declared</t>
  </si>
  <si>
    <t xml:space="preserve">Note: points are based on distance/(time+20 minutes) as per 2012 rules,  and include a 10% bonus for declared task. </t>
  </si>
  <si>
    <t>Hcp Speed</t>
  </si>
  <si>
    <t>with 20 min</t>
  </si>
  <si>
    <t>Dist</t>
  </si>
  <si>
    <t>Complete</t>
  </si>
  <si>
    <t>Task?</t>
  </si>
  <si>
    <t xml:space="preserve">Calculation </t>
  </si>
  <si>
    <t>Details</t>
  </si>
  <si>
    <t>Shakman, Michael</t>
  </si>
  <si>
    <t>and task</t>
  </si>
  <si>
    <t>penalty</t>
  </si>
  <si>
    <t>remarks</t>
  </si>
  <si>
    <t>Elsen, Hubert</t>
  </si>
  <si>
    <t>PW5</t>
  </si>
  <si>
    <t>Imhoff, Corky</t>
  </si>
  <si>
    <t>Ziebinski, Jacek</t>
  </si>
  <si>
    <t>Akerley, Mark</t>
  </si>
  <si>
    <t xml:space="preserve">Morinec, John </t>
  </si>
  <si>
    <t>Discus CS</t>
  </si>
  <si>
    <t>Ridenor, Ron</t>
  </si>
  <si>
    <t>#1000</t>
  </si>
  <si>
    <t>2013 NISC Scoresheet</t>
  </si>
  <si>
    <t>J7</t>
  </si>
  <si>
    <t>Weck, Logan</t>
  </si>
  <si>
    <t>Hopkins, Jim</t>
  </si>
  <si>
    <t>PIK30</t>
  </si>
  <si>
    <t>2LO</t>
  </si>
  <si>
    <t>LO</t>
  </si>
  <si>
    <t>MJ</t>
  </si>
  <si>
    <t>24</t>
  </si>
  <si>
    <t>8,73</t>
  </si>
  <si>
    <t>22,8,7</t>
  </si>
  <si>
    <t>22,7,71,23</t>
  </si>
  <si>
    <t>MD, flight log failure</t>
  </si>
  <si>
    <t>13,2,23,3,21,26</t>
  </si>
  <si>
    <t>missed first turn</t>
  </si>
  <si>
    <t>LK</t>
  </si>
  <si>
    <t>AY</t>
  </si>
  <si>
    <t>65,21,13,1,65,20</t>
  </si>
  <si>
    <t>4,21,65,26,45,54</t>
  </si>
  <si>
    <t>65,92,2,23,77,9,36,65,26</t>
  </si>
  <si>
    <t>4,36,70,37,11,83,21</t>
  </si>
  <si>
    <t>BB</t>
  </si>
  <si>
    <t>Cochrane, John</t>
  </si>
  <si>
    <t>ASW27</t>
  </si>
  <si>
    <t>SH</t>
  </si>
  <si>
    <t>Shakman, Mike</t>
  </si>
  <si>
    <t>ASG29-18</t>
  </si>
  <si>
    <t>90.57,3,23</t>
  </si>
  <si>
    <t>92.43.65.21.18.19.76.13</t>
  </si>
  <si>
    <t>80.77.73.5.52.60.76.13</t>
  </si>
  <si>
    <t>80,77,52,63,13</t>
  </si>
  <si>
    <t>75,23,3,73,23,83,52,13</t>
  </si>
  <si>
    <t>Multiple large gaps in flight log -- 0 points in a real contest</t>
  </si>
  <si>
    <t>ASW28</t>
  </si>
  <si>
    <t>EG</t>
  </si>
  <si>
    <t>PIK-20</t>
  </si>
  <si>
    <t>Minimum</t>
  </si>
  <si>
    <t>37,55,83</t>
  </si>
  <si>
    <t>37,76</t>
  </si>
  <si>
    <t>37,76,13&gt;1</t>
  </si>
  <si>
    <t>7H</t>
  </si>
  <si>
    <t>LS3</t>
  </si>
  <si>
    <t>37,83,52</t>
  </si>
  <si>
    <t>54,60,83</t>
  </si>
  <si>
    <t>Low finish</t>
  </si>
  <si>
    <t>E7</t>
  </si>
  <si>
    <t>22,71</t>
  </si>
  <si>
    <t>22,8,73</t>
  </si>
  <si>
    <t>22,71,7</t>
  </si>
  <si>
    <t>37,54,76,52</t>
  </si>
  <si>
    <t>Duo</t>
  </si>
  <si>
    <t>Kilian, Herb</t>
  </si>
  <si>
    <t>LS8-15</t>
  </si>
  <si>
    <t>M7</t>
  </si>
  <si>
    <t>CGC</t>
  </si>
  <si>
    <t>83,11,37,54,63,52,65,13</t>
  </si>
  <si>
    <t>83,11,60,50,63</t>
  </si>
  <si>
    <t>83,11,50,79,11</t>
  </si>
  <si>
    <t>83,11,60,50,37,53,19</t>
  </si>
  <si>
    <t>Dziedzic,Jan</t>
  </si>
  <si>
    <t>Akerley,Mark</t>
  </si>
  <si>
    <t>83,11,60,11,63</t>
  </si>
  <si>
    <t>Sorry Herb, 1286' MSL at finish. It would have been another 1000 pts, with spitz 990</t>
  </si>
  <si>
    <t>83,63,11,60,50,37,45,53&gt;1</t>
  </si>
  <si>
    <t>22,57,40,8,22</t>
  </si>
  <si>
    <t>Morinec, John</t>
  </si>
  <si>
    <t>Miissed 3 turnpoints, 25 pts for 2 minute rule</t>
  </si>
  <si>
    <t>22,8,10,40,8</t>
  </si>
  <si>
    <t>DG101</t>
  </si>
  <si>
    <t>67R</t>
  </si>
  <si>
    <t>83,11,52,65</t>
  </si>
  <si>
    <t>G1</t>
  </si>
  <si>
    <t>Macys, Bob</t>
  </si>
  <si>
    <t>Ventus2B</t>
  </si>
  <si>
    <t>83,11,60,50&gt;1</t>
  </si>
  <si>
    <t>83,19,53,1,13,76</t>
  </si>
  <si>
    <t>83,53,76,83,15,76</t>
  </si>
  <si>
    <t>83,53,20,21,76,83,52,13</t>
  </si>
  <si>
    <t>13,76,21,92,2,23,90</t>
  </si>
  <si>
    <t>UC</t>
  </si>
  <si>
    <t xml:space="preserve">De Rosa, John </t>
  </si>
  <si>
    <t>ASH26</t>
  </si>
  <si>
    <t>KB</t>
  </si>
  <si>
    <t xml:space="preserve">Missed Hinckley </t>
  </si>
  <si>
    <t>12,67,81,2</t>
  </si>
  <si>
    <t>Without Hinckley and TP penalty</t>
  </si>
  <si>
    <t>78,26,45,78,82,76</t>
  </si>
  <si>
    <t>20,26,78,13,52</t>
  </si>
  <si>
    <t>Anonymous</t>
  </si>
  <si>
    <t>21,11,83,1,21,65,1,83,63,52,76,13</t>
  </si>
  <si>
    <t>11,21,83,63,52,76,13</t>
  </si>
  <si>
    <t>11,21,83,63,52,13,76</t>
  </si>
  <si>
    <t>Spiz, Bob</t>
  </si>
  <si>
    <t>11,21,83,52,13</t>
  </si>
  <si>
    <t>21,65,13,76,83,1,65</t>
  </si>
  <si>
    <t>21,2,92,21,65,1,63,83,52,13</t>
  </si>
  <si>
    <t>37,15,65</t>
  </si>
  <si>
    <t>FP</t>
  </si>
  <si>
    <t>11,60,45,63,26</t>
  </si>
  <si>
    <t>Ridenour, Ron</t>
  </si>
  <si>
    <t>37,26,83</t>
  </si>
  <si>
    <t>11,60,63,37</t>
  </si>
  <si>
    <t>MT</t>
  </si>
  <si>
    <t>TP</t>
  </si>
  <si>
    <t>Includes trip to cushing before restart</t>
  </si>
  <si>
    <t>11,60,45,26,1,83</t>
  </si>
  <si>
    <t>11,21,83,63</t>
  </si>
  <si>
    <t>76,65,1,52,76,65,11</t>
  </si>
  <si>
    <t>52,31,63,11,52,76,1,63,11</t>
  </si>
  <si>
    <t>76,63,11,1,76,11,31,76,52,83</t>
  </si>
  <si>
    <t>13,76,21,65,11,63,52</t>
  </si>
  <si>
    <t>52,76,13,1,52,76,13,52</t>
  </si>
  <si>
    <t xml:space="preserve">Shakman, Michael. </t>
  </si>
  <si>
    <t>23,36,51,65,52,83,76,52</t>
  </si>
  <si>
    <t>37,23,42,23,92,21,20</t>
  </si>
  <si>
    <t>52,76,21,65,1,83,52,76,13</t>
  </si>
  <si>
    <t>92,65,1,83,63,52,76,13</t>
  </si>
  <si>
    <t>15,54,37,23</t>
  </si>
  <si>
    <t>37,23</t>
  </si>
  <si>
    <t>37,92,76,52,83</t>
  </si>
  <si>
    <t>26,70,78,46,2,92</t>
  </si>
  <si>
    <t>26,78,6,90,20,65,21,76,52</t>
  </si>
  <si>
    <t>26,21,92,23,73,3,23,72,26</t>
  </si>
  <si>
    <t>Kroesch, Don</t>
  </si>
  <si>
    <t>Genesis II</t>
  </si>
  <si>
    <t>26,78,6,90,2,92,21,20,65</t>
  </si>
  <si>
    <t>26,20,92,2,21,20</t>
  </si>
  <si>
    <t>DK</t>
  </si>
  <si>
    <t>54,23,92,21,63,52,76,83,65</t>
  </si>
  <si>
    <t>54,23,65,20</t>
  </si>
  <si>
    <t>3,21</t>
  </si>
  <si>
    <t>TAT sky 5, cushing 1.  FP</t>
  </si>
  <si>
    <t>54,1,23,73,42,&gt;1</t>
  </si>
  <si>
    <t>11,54,83,20,72,90,65</t>
  </si>
  <si>
    <t>Russell, Jeffrey</t>
  </si>
  <si>
    <t>54,23,77,90,65,92</t>
  </si>
  <si>
    <t>Ventus 2B</t>
  </si>
  <si>
    <t>TZ</t>
  </si>
  <si>
    <t>13,76,52,13,65,1,52,83,1,52,83</t>
  </si>
  <si>
    <t>Galowich, Dave</t>
  </si>
  <si>
    <t>GE</t>
  </si>
  <si>
    <t xml:space="preserve">LK </t>
  </si>
  <si>
    <t>19,54,53,19,1,52,83,63</t>
  </si>
  <si>
    <t>52,76,21,65,1,52,83,13,52</t>
  </si>
  <si>
    <t>Ridneour, Neal</t>
  </si>
  <si>
    <t>23,72,65,1,52,76,21,92,19</t>
  </si>
  <si>
    <t>23,72,65,1,52,83,63</t>
  </si>
  <si>
    <t>23,36,70,82,51,90,83,52,76,13</t>
  </si>
  <si>
    <t>Russell, Jeff</t>
  </si>
  <si>
    <t>11,36,13,52,31,21,18,65,83,21</t>
  </si>
  <si>
    <t>11,36,43,92,1,11,21</t>
  </si>
  <si>
    <t>11,36,43,92,1,11</t>
  </si>
  <si>
    <t>11,36</t>
  </si>
  <si>
    <t>11,36,18,65,1,83,63</t>
  </si>
  <si>
    <t>11,36,52</t>
  </si>
  <si>
    <t>Borycki, Marek</t>
  </si>
  <si>
    <t>22,57,12,22,73</t>
  </si>
  <si>
    <t>1MB</t>
  </si>
  <si>
    <t>SZD55</t>
  </si>
  <si>
    <t>11,54,83,20,65</t>
  </si>
  <si>
    <t>83,11,18,21,76,52,83,65,83</t>
  </si>
  <si>
    <t>1.66 miles from Cody</t>
  </si>
  <si>
    <t>X1</t>
  </si>
  <si>
    <t>83,11,21,76,52,83,65,83</t>
  </si>
  <si>
    <t>Without cody and penalty</t>
  </si>
  <si>
    <t>Kroesh, Don</t>
  </si>
  <si>
    <t>11,36,51,65</t>
  </si>
  <si>
    <t>GenesisII</t>
  </si>
  <si>
    <t>Scored declared</t>
  </si>
  <si>
    <t>Scored as undeclared</t>
  </si>
  <si>
    <t>63,83,65,21,1,13,76,65</t>
  </si>
  <si>
    <t>Disscus CS</t>
  </si>
  <si>
    <t>Ridneour, Ron</t>
  </si>
  <si>
    <t>11,21,36,21,52,83</t>
  </si>
  <si>
    <t>Nimbus 3</t>
  </si>
  <si>
    <t>1LB</t>
  </si>
  <si>
    <t>Scored as declared</t>
  </si>
  <si>
    <t>Scored as not declared</t>
  </si>
  <si>
    <t>71,10,40,67</t>
  </si>
  <si>
    <t>60,65,63,11,60,50</t>
  </si>
  <si>
    <t>11,60,37,45,26,21,92,2,63,11,83</t>
  </si>
  <si>
    <t>60,65,1,83,63,65</t>
  </si>
  <si>
    <t>11,60,54,26,20,1,83,11,63</t>
  </si>
  <si>
    <t>1,26,20</t>
  </si>
  <si>
    <t>PW-5</t>
  </si>
  <si>
    <t>36,9,77,73,33,22,73</t>
  </si>
  <si>
    <t>21,52,1,65,52,13</t>
  </si>
  <si>
    <t>Start penalty</t>
  </si>
  <si>
    <t>92,36,65,1,83,52,1,6</t>
  </si>
  <si>
    <t>23,77,24,42,90,65</t>
  </si>
  <si>
    <t>83,11,1,65,18,21</t>
  </si>
  <si>
    <t>Papartye, Greta</t>
  </si>
  <si>
    <t>83,65,1,52</t>
  </si>
  <si>
    <t>11,36,18</t>
  </si>
  <si>
    <t>83,92,65</t>
  </si>
  <si>
    <t>63,54,90</t>
  </si>
  <si>
    <t>Galowich, David</t>
  </si>
  <si>
    <t>21,92,2,23,2</t>
  </si>
  <si>
    <t>83,52,76,65,1,83,52</t>
  </si>
  <si>
    <t>TAT 10,10,20</t>
  </si>
  <si>
    <t>83,21,76,83,52,13</t>
  </si>
  <si>
    <t>83,63,52,76,83,15,54,52,76</t>
  </si>
  <si>
    <t>21,1,83,13,76</t>
  </si>
  <si>
    <t>65,52,1,13,76,52,1,65</t>
  </si>
  <si>
    <t>65,52,1,13,76,52,1,65,52,13,76,52</t>
  </si>
  <si>
    <t>65,52,1,76,13,1,65</t>
  </si>
  <si>
    <t>37,23,76,52,13</t>
  </si>
  <si>
    <t>23,54,37</t>
  </si>
  <si>
    <t>90,</t>
  </si>
  <si>
    <t>Silver badge!</t>
  </si>
  <si>
    <t>19,20,21,76,13</t>
  </si>
  <si>
    <t>13,76,92,21,65,1,83,52,65</t>
  </si>
  <si>
    <t>19,20,65,76,52,83,1,65,13,52</t>
  </si>
  <si>
    <t>23,2,92,21,20,26,1,52</t>
  </si>
  <si>
    <t>23,2,92,21,20,26</t>
  </si>
  <si>
    <t>23,</t>
  </si>
  <si>
    <t>LS8-18</t>
  </si>
  <si>
    <t xml:space="preserve">Kilian, Herb, </t>
  </si>
  <si>
    <t>21,37,65,1,54,37,15,65</t>
  </si>
  <si>
    <t>21,37,65</t>
  </si>
  <si>
    <t>92,21,65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</si>
</sst>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409]dddd\,\ mmmm\ dd\,\ yyyy"/>
    <numFmt numFmtId="170" formatCode="[$-F800]dddd\,\ mmmm\ dd\,\ yyyy"/>
    <numFmt numFmtId="171" formatCode="[$-409]mmmm\ d\,\ yyyy;@"/>
    <numFmt numFmtId="172" formatCode="[$-409]d\-mmm;@"/>
    <numFmt numFmtId="173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left"/>
    </xf>
    <xf numFmtId="1" fontId="0" fillId="0" borderId="0" xfId="0" applyNumberFormat="1" applyFont="1" applyFill="1" applyAlignment="1">
      <alignment horizontal="left"/>
    </xf>
    <xf numFmtId="168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7" fillId="0" borderId="0" xfId="0" applyFont="1" applyBorder="1" applyAlignment="1">
      <alignment/>
    </xf>
    <xf numFmtId="1" fontId="0" fillId="0" borderId="0" xfId="0" applyNumberFormat="1" applyAlignment="1">
      <alignment/>
    </xf>
    <xf numFmtId="16" fontId="0" fillId="0" borderId="10" xfId="0" applyNumberFormat="1" applyBorder="1" applyAlignment="1">
      <alignment/>
    </xf>
    <xf numFmtId="16" fontId="0" fillId="0" borderId="10" xfId="0" applyNumberFormat="1" applyBorder="1" applyAlignment="1">
      <alignment horizontal="left"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64"/>
  <sheetViews>
    <sheetView tabSelected="1" zoomScale="90" zoomScaleNormal="90" zoomScalePageLayoutView="0" workbookViewId="0" topLeftCell="A185">
      <selection activeCell="D199" sqref="D199"/>
    </sheetView>
  </sheetViews>
  <sheetFormatPr defaultColWidth="9.140625" defaultRowHeight="15"/>
  <cols>
    <col min="1" max="1" width="8.28125" style="0" customWidth="1"/>
    <col min="2" max="2" width="8.57421875" style="0" customWidth="1"/>
    <col min="3" max="3" width="7.28125" style="0" customWidth="1"/>
    <col min="4" max="4" width="21.28125" style="0" customWidth="1"/>
    <col min="5" max="5" width="11.140625" style="0" customWidth="1"/>
    <col min="6" max="6" width="8.57421875" style="0" customWidth="1"/>
    <col min="7" max="7" width="8.140625" style="0" customWidth="1"/>
    <col min="8" max="8" width="8.421875" style="0" customWidth="1"/>
    <col min="9" max="9" width="10.28125" style="0" customWidth="1"/>
    <col min="10" max="10" width="8.28125" style="0" customWidth="1"/>
    <col min="11" max="11" width="8.140625" style="0" customWidth="1"/>
    <col min="12" max="13" width="7.8515625" style="0" customWidth="1"/>
    <col min="14" max="14" width="7.00390625" style="0" customWidth="1"/>
    <col min="15" max="15" width="29.00390625" style="0" customWidth="1"/>
    <col min="19" max="20" width="12.140625" style="0" customWidth="1"/>
  </cols>
  <sheetData>
    <row r="1" ht="18">
      <c r="E1" s="1" t="s">
        <v>58</v>
      </c>
    </row>
    <row r="2" ht="18">
      <c r="A2" s="1"/>
    </row>
    <row r="3" spans="1:19" ht="14.25">
      <c r="A3" t="s">
        <v>37</v>
      </c>
      <c r="P3" t="s">
        <v>28</v>
      </c>
      <c r="Q3" t="s">
        <v>43</v>
      </c>
      <c r="S3" t="s">
        <v>44</v>
      </c>
    </row>
    <row r="4" ht="14.25">
      <c r="A4" t="s">
        <v>21</v>
      </c>
    </row>
    <row r="5" ht="14.25">
      <c r="S5" t="s">
        <v>38</v>
      </c>
    </row>
    <row r="6" spans="3:20" ht="14.25">
      <c r="C6" t="s">
        <v>0</v>
      </c>
      <c r="D6" t="s">
        <v>1</v>
      </c>
      <c r="E6" t="s">
        <v>2</v>
      </c>
      <c r="F6" t="s">
        <v>15</v>
      </c>
      <c r="H6" s="71" t="s">
        <v>3</v>
      </c>
      <c r="I6" s="71"/>
      <c r="J6" s="71" t="s">
        <v>4</v>
      </c>
      <c r="K6" s="71"/>
      <c r="L6" s="71" t="s">
        <v>17</v>
      </c>
      <c r="M6" s="71"/>
      <c r="N6" s="71"/>
      <c r="P6" t="s">
        <v>41</v>
      </c>
      <c r="Q6" t="s">
        <v>3</v>
      </c>
      <c r="R6" t="s">
        <v>40</v>
      </c>
      <c r="S6" t="s">
        <v>39</v>
      </c>
      <c r="T6" t="s">
        <v>94</v>
      </c>
    </row>
    <row r="7" spans="1:22" ht="14.25">
      <c r="A7" s="6"/>
      <c r="B7" s="6" t="s">
        <v>5</v>
      </c>
      <c r="C7" s="6" t="s">
        <v>6</v>
      </c>
      <c r="D7" s="6" t="s">
        <v>7</v>
      </c>
      <c r="E7" s="6" t="s">
        <v>8</v>
      </c>
      <c r="F7" s="6" t="s">
        <v>36</v>
      </c>
      <c r="G7" s="6" t="s">
        <v>23</v>
      </c>
      <c r="H7" s="6" t="s">
        <v>23</v>
      </c>
      <c r="I7" s="6" t="s">
        <v>10</v>
      </c>
      <c r="J7" s="6" t="s">
        <v>9</v>
      </c>
      <c r="K7" s="6" t="s">
        <v>10</v>
      </c>
      <c r="L7" s="6" t="s">
        <v>18</v>
      </c>
      <c r="M7" s="6" t="s">
        <v>19</v>
      </c>
      <c r="N7" s="6" t="s">
        <v>20</v>
      </c>
      <c r="O7" s="6" t="s">
        <v>15</v>
      </c>
      <c r="P7" s="6" t="s">
        <v>42</v>
      </c>
      <c r="Q7" s="6" t="s">
        <v>5</v>
      </c>
      <c r="R7" s="6" t="s">
        <v>5</v>
      </c>
      <c r="S7" s="6" t="s">
        <v>46</v>
      </c>
      <c r="T7" s="6" t="s">
        <v>17</v>
      </c>
      <c r="U7" s="6" t="s">
        <v>47</v>
      </c>
      <c r="V7" s="6" t="s">
        <v>48</v>
      </c>
    </row>
    <row r="8" spans="1:7" ht="14.25">
      <c r="A8" s="12">
        <v>41391</v>
      </c>
      <c r="G8" s="13"/>
    </row>
    <row r="9" spans="1:20" ht="14.25">
      <c r="A9" s="12"/>
      <c r="B9" s="3">
        <f>MAX(R9,P9*Q9)-U9</f>
        <v>1000</v>
      </c>
      <c r="C9" s="2" t="s">
        <v>59</v>
      </c>
      <c r="D9" t="s">
        <v>13</v>
      </c>
      <c r="E9" t="s">
        <v>14</v>
      </c>
      <c r="F9" s="20">
        <v>0</v>
      </c>
      <c r="G9" s="36">
        <v>0.915</v>
      </c>
      <c r="H9" s="4">
        <f>+G9*I9</f>
        <v>50.27600731895224</v>
      </c>
      <c r="I9" s="4">
        <f>+K9/(L9+M9/60+N9/3600)</f>
        <v>54.946456086286595</v>
      </c>
      <c r="J9" s="4">
        <f>+G9*K9</f>
        <v>145.01835000000003</v>
      </c>
      <c r="K9" s="4">
        <v>158.49</v>
      </c>
      <c r="L9" s="2">
        <v>2</v>
      </c>
      <c r="M9" s="2">
        <v>53</v>
      </c>
      <c r="N9" s="2">
        <v>4</v>
      </c>
      <c r="O9" t="s">
        <v>71</v>
      </c>
      <c r="P9" s="2">
        <v>1</v>
      </c>
      <c r="Q9" s="5">
        <f>S9/MAX(S$9:S$12)*1000</f>
        <v>1000</v>
      </c>
      <c r="R9" s="5">
        <f>J9/MAX(J$9:J$12)*600*(1+0.1*F9)+25</f>
        <v>625</v>
      </c>
      <c r="S9" s="4">
        <f>+K9/(L9+M9/60+M9/3600+1/3)*G9*(1+0.1*F9)</f>
        <v>44.87802458523167</v>
      </c>
      <c r="T9" s="4"/>
    </row>
    <row r="10" spans="1:22" ht="14.25">
      <c r="A10" s="12"/>
      <c r="B10" s="3">
        <f>MAX(R10,P10*Q10)-U10</f>
        <v>596.4715629868685</v>
      </c>
      <c r="C10" s="2" t="s">
        <v>63</v>
      </c>
      <c r="D10" t="s">
        <v>33</v>
      </c>
      <c r="E10" t="s">
        <v>22</v>
      </c>
      <c r="F10" s="33">
        <v>0</v>
      </c>
      <c r="G10" s="36">
        <v>0.94</v>
      </c>
      <c r="H10" s="4">
        <f>+G10*I10</f>
        <v>34.441078739304665</v>
      </c>
      <c r="I10" s="4">
        <f>+K10/(L10+M10/60+N10/3600)</f>
        <v>36.63944546734539</v>
      </c>
      <c r="J10" s="4">
        <f>+G10*K10</f>
        <v>88.33179999999999</v>
      </c>
      <c r="K10" s="4">
        <v>93.97</v>
      </c>
      <c r="L10" s="2">
        <v>2</v>
      </c>
      <c r="M10" s="2">
        <v>33</v>
      </c>
      <c r="N10" s="2">
        <v>53</v>
      </c>
      <c r="O10" t="s">
        <v>69</v>
      </c>
      <c r="P10" s="2">
        <v>1</v>
      </c>
      <c r="Q10" s="5">
        <f>S10/MAX(S$9:S$12)*1000</f>
        <v>680.4715629868685</v>
      </c>
      <c r="R10" s="5">
        <f>J10/MAX(J$9:J$12)*600*(1+0.1*F10)+25</f>
        <v>390.4646463706144</v>
      </c>
      <c r="S10" s="4">
        <f>+K10/(L10+M10/60+M10/3600+1/3)*G10*(1+0.1*F10)</f>
        <v>30.538219533275708</v>
      </c>
      <c r="T10" s="4"/>
      <c r="U10">
        <v>84</v>
      </c>
      <c r="V10" t="s">
        <v>72</v>
      </c>
    </row>
    <row r="11" spans="1:20" ht="14.25">
      <c r="A11" s="12"/>
      <c r="B11" s="3">
        <f>MAX(R11,P11*Q11)-U11</f>
        <v>615.2877053854937</v>
      </c>
      <c r="C11" s="2" t="s">
        <v>65</v>
      </c>
      <c r="D11" t="s">
        <v>61</v>
      </c>
      <c r="E11" t="s">
        <v>62</v>
      </c>
      <c r="F11" s="33">
        <v>0</v>
      </c>
      <c r="G11" s="36">
        <v>0.93</v>
      </c>
      <c r="H11" s="4">
        <f>+G11*I11</f>
        <v>31.687100237173883</v>
      </c>
      <c r="I11" s="4">
        <f>+K11/(L11+M11/60+N11/3600)</f>
        <v>34.07215079266009</v>
      </c>
      <c r="J11" s="4">
        <f>+G11*K11</f>
        <v>70.51259999999999</v>
      </c>
      <c r="K11" s="4">
        <v>75.82</v>
      </c>
      <c r="L11" s="2">
        <v>2</v>
      </c>
      <c r="M11" s="2">
        <v>13</v>
      </c>
      <c r="N11" s="2">
        <v>31</v>
      </c>
      <c r="O11" t="s">
        <v>68</v>
      </c>
      <c r="P11" s="2">
        <v>1</v>
      </c>
      <c r="Q11" s="5">
        <f>S11/MAX(S$9:S$12)*1000</f>
        <v>615.2877053854937</v>
      </c>
      <c r="R11" s="5">
        <f>J11/MAX(J$9:J$12)*600*(1+0.1*F11)+25</f>
        <v>316.73935574360064</v>
      </c>
      <c r="S11" s="4">
        <f>+K11/(L11+M11/60+M11/3600+1/3)*G11*(1+0.1*F11)</f>
        <v>27.61289676928097</v>
      </c>
      <c r="T11" s="4"/>
    </row>
    <row r="12" spans="1:20" ht="14.25">
      <c r="A12" s="12"/>
      <c r="B12" s="3">
        <f>MAX(R12,P12*Q12)-U12</f>
        <v>402.01143580672425</v>
      </c>
      <c r="C12" s="2" t="s">
        <v>64</v>
      </c>
      <c r="D12" t="s">
        <v>60</v>
      </c>
      <c r="E12" t="s">
        <v>50</v>
      </c>
      <c r="F12" s="33">
        <v>0</v>
      </c>
      <c r="G12" s="36">
        <v>1.18</v>
      </c>
      <c r="H12" s="4">
        <f>+G12*I12</f>
        <v>19.661498028909328</v>
      </c>
      <c r="I12" s="4">
        <f>+K12/(L12+M12/60+N12/3600)</f>
        <v>16.6622864651774</v>
      </c>
      <c r="J12" s="4">
        <f>+G12*K12</f>
        <v>74.812</v>
      </c>
      <c r="K12" s="4">
        <v>63.4</v>
      </c>
      <c r="L12" s="2">
        <v>3</v>
      </c>
      <c r="M12" s="2">
        <v>48</v>
      </c>
      <c r="N12" s="2">
        <v>18</v>
      </c>
      <c r="O12" t="s">
        <v>67</v>
      </c>
      <c r="P12" s="2">
        <v>1</v>
      </c>
      <c r="Q12" s="5">
        <f>S12/MAX(S$9:S$12)*1000</f>
        <v>402.01143580672425</v>
      </c>
      <c r="R12" s="5">
        <f>J12/MAX(J$9:J$12)*600*(1+0.1*F12)+25</f>
        <v>334.52772528442085</v>
      </c>
      <c r="S12" s="4">
        <f>+K12/(L12+M12/60+M12/3600+1/3)*G12*(1+0.1*F12)</f>
        <v>18.041479099678455</v>
      </c>
      <c r="T12" s="4"/>
    </row>
    <row r="13" spans="2:22" ht="14.25">
      <c r="B13" s="3">
        <f>MAX(R13,P13*Q13)-U13</f>
        <v>0</v>
      </c>
      <c r="C13" s="35" t="s">
        <v>66</v>
      </c>
      <c r="D13" s="3" t="s">
        <v>31</v>
      </c>
      <c r="E13" s="2" t="s">
        <v>22</v>
      </c>
      <c r="F13" s="32">
        <v>0</v>
      </c>
      <c r="G13" s="36">
        <v>0.94</v>
      </c>
      <c r="H13" s="4"/>
      <c r="I13" s="4"/>
      <c r="J13" s="4">
        <f>+G13*K13</f>
        <v>22.080599999999997</v>
      </c>
      <c r="K13" s="4">
        <v>23.49</v>
      </c>
      <c r="L13" s="4"/>
      <c r="M13" s="2"/>
      <c r="N13" s="2"/>
      <c r="O13" s="2"/>
      <c r="P13" s="2"/>
      <c r="Q13" s="9"/>
      <c r="R13" s="9"/>
      <c r="S13" s="21"/>
      <c r="T13" s="21"/>
      <c r="V13" t="s">
        <v>70</v>
      </c>
    </row>
    <row r="14" spans="2:20" ht="14.25">
      <c r="B14" s="3"/>
      <c r="C14" s="35"/>
      <c r="D14" s="3"/>
      <c r="E14" s="2"/>
      <c r="F14" s="33"/>
      <c r="G14" s="36"/>
      <c r="H14" s="4"/>
      <c r="I14" s="4"/>
      <c r="J14" s="4"/>
      <c r="K14" s="4"/>
      <c r="L14" s="4"/>
      <c r="M14" s="2"/>
      <c r="N14" s="2"/>
      <c r="O14" s="2"/>
      <c r="P14" s="2"/>
      <c r="Q14" s="9"/>
      <c r="R14" s="9"/>
      <c r="S14" s="21"/>
      <c r="T14" s="21"/>
    </row>
    <row r="15" spans="1:20" ht="14.25">
      <c r="A15" s="27">
        <v>41402</v>
      </c>
      <c r="B15" s="3"/>
      <c r="C15" s="35"/>
      <c r="D15" s="3"/>
      <c r="E15" s="2"/>
      <c r="F15" s="33"/>
      <c r="G15" s="36"/>
      <c r="H15" s="4"/>
      <c r="I15" s="4"/>
      <c r="J15" s="4"/>
      <c r="K15" s="4"/>
      <c r="L15" s="4"/>
      <c r="M15" s="2"/>
      <c r="N15" s="2"/>
      <c r="O15" s="2"/>
      <c r="P15" s="2"/>
      <c r="Q15" s="9"/>
      <c r="R15" s="9"/>
      <c r="S15" s="21"/>
      <c r="T15" s="21"/>
    </row>
    <row r="16" spans="2:20" ht="14.25">
      <c r="B16" s="3">
        <f>MAX(R16,P16*Q16)-U16</f>
        <v>1000</v>
      </c>
      <c r="C16" s="2" t="s">
        <v>59</v>
      </c>
      <c r="D16" t="s">
        <v>13</v>
      </c>
      <c r="E16" t="s">
        <v>14</v>
      </c>
      <c r="F16" s="33">
        <v>0</v>
      </c>
      <c r="G16" s="36">
        <v>0.915</v>
      </c>
      <c r="H16" s="4">
        <f>+G16*I16</f>
        <v>64.29117131186929</v>
      </c>
      <c r="I16" s="4">
        <f>+K16/(L16+M16/60+N16/3600)</f>
        <v>70.26357520422873</v>
      </c>
      <c r="J16" s="4">
        <f>+G16*K16</f>
        <v>297.31095</v>
      </c>
      <c r="K16" s="4">
        <v>324.93</v>
      </c>
      <c r="L16" s="2">
        <v>4</v>
      </c>
      <c r="M16" s="2">
        <v>37</v>
      </c>
      <c r="N16" s="2">
        <v>28</v>
      </c>
      <c r="O16" t="s">
        <v>78</v>
      </c>
      <c r="P16" s="2">
        <v>1</v>
      </c>
      <c r="Q16" s="5">
        <f>S16/MAX(S$16:S$19)*1000</f>
        <v>1000</v>
      </c>
      <c r="R16" s="5">
        <f>J16/MAX(J$16:J$19)*600*(1+0.1*F16)+25</f>
        <v>625</v>
      </c>
      <c r="S16" s="4">
        <f>+K16/(L16+M16/60+M16/3600+1/3)*G16*(1+0.1*F16)</f>
        <v>59.93836702693621</v>
      </c>
      <c r="T16" s="4"/>
    </row>
    <row r="17" spans="2:20" ht="14.25">
      <c r="B17" s="3">
        <f>MAX(R17,P17*Q17)-U17</f>
        <v>831.5800080020422</v>
      </c>
      <c r="C17" s="2" t="s">
        <v>73</v>
      </c>
      <c r="D17" t="s">
        <v>30</v>
      </c>
      <c r="E17" t="s">
        <v>22</v>
      </c>
      <c r="F17" s="33">
        <v>0</v>
      </c>
      <c r="G17" s="36">
        <v>0.94</v>
      </c>
      <c r="H17" s="4">
        <f>+G17*I17</f>
        <v>55.56669119728276</v>
      </c>
      <c r="I17" s="4">
        <f>+K17/(L17+M17/60+N17/3600)</f>
        <v>59.11350127370506</v>
      </c>
      <c r="J17" s="4">
        <f>+G17*K17</f>
        <v>163.59759999999997</v>
      </c>
      <c r="K17" s="4">
        <v>174.04</v>
      </c>
      <c r="L17" s="2">
        <v>2</v>
      </c>
      <c r="M17" s="2">
        <v>56</v>
      </c>
      <c r="N17" s="2">
        <v>39</v>
      </c>
      <c r="O17" t="s">
        <v>77</v>
      </c>
      <c r="P17" s="2">
        <v>1</v>
      </c>
      <c r="Q17" s="5">
        <f>S17/MAX(S$16:S$19)*1000</f>
        <v>831.5800080020422</v>
      </c>
      <c r="R17" s="5">
        <f>J17/MAX(J$16:J$19)*600*(1+0.1*F17)+25</f>
        <v>355.15454022127335</v>
      </c>
      <c r="S17" s="4">
        <f>+K17/(L17+M17/60+M17/3600+1/3)*G17*(1+0.1*F17)</f>
        <v>49.843547731888954</v>
      </c>
      <c r="T17" s="4"/>
    </row>
    <row r="18" spans="2:20" ht="14.25">
      <c r="B18" s="3">
        <f>MAX(R18,P18*Q18)-U18</f>
        <v>818.8429956300939</v>
      </c>
      <c r="C18" s="2" t="s">
        <v>74</v>
      </c>
      <c r="D18" t="s">
        <v>53</v>
      </c>
      <c r="E18" t="s">
        <v>55</v>
      </c>
      <c r="F18" s="33">
        <v>0</v>
      </c>
      <c r="G18" s="36">
        <v>0.939</v>
      </c>
      <c r="H18" s="4">
        <f>+G18*I18</f>
        <v>52.739250239570694</v>
      </c>
      <c r="I18" s="4">
        <f>+K18/(L18+M18/60+N18/3600)</f>
        <v>56.16533571839265</v>
      </c>
      <c r="J18" s="4">
        <f>+G18*K18</f>
        <v>229.31319</v>
      </c>
      <c r="K18" s="4">
        <v>244.21</v>
      </c>
      <c r="L18" s="2">
        <v>4</v>
      </c>
      <c r="M18" s="2">
        <v>20</v>
      </c>
      <c r="N18" s="2">
        <v>53</v>
      </c>
      <c r="O18" t="s">
        <v>76</v>
      </c>
      <c r="P18" s="2">
        <v>1</v>
      </c>
      <c r="Q18" s="5">
        <f>S18/MAX(S$16:S$19)*1000</f>
        <v>818.8429956300939</v>
      </c>
      <c r="R18" s="5">
        <f>J18/MAX(J$16:J$19)*600*(1+0.1*F18)+25</f>
        <v>487.7744588620096</v>
      </c>
      <c r="S18" s="4">
        <f>+K18/(L18+M18/60+M18/3600+1/3)*G18*(1+0.1*F18)</f>
        <v>49.08011200951249</v>
      </c>
      <c r="T18" s="4"/>
    </row>
    <row r="19" spans="2:20" ht="14.25">
      <c r="B19" s="3">
        <f>MAX(R19,P19*Q19)-U19</f>
        <v>501.48518202110193</v>
      </c>
      <c r="C19" s="2">
        <v>24</v>
      </c>
      <c r="D19" t="s">
        <v>54</v>
      </c>
      <c r="E19" t="s">
        <v>22</v>
      </c>
      <c r="F19" s="33">
        <v>0</v>
      </c>
      <c r="G19" s="36">
        <v>0.94</v>
      </c>
      <c r="H19" s="4">
        <f>+G19*I19</f>
        <v>34.384398870195255</v>
      </c>
      <c r="I19" s="4">
        <f>+K19/(L19+M19/60+N19/3600)</f>
        <v>36.57914773425027</v>
      </c>
      <c r="J19" s="4">
        <f>+G19*K19</f>
        <v>77.7756</v>
      </c>
      <c r="K19" s="4">
        <v>82.74</v>
      </c>
      <c r="L19" s="2">
        <v>2</v>
      </c>
      <c r="M19" s="2">
        <v>15</v>
      </c>
      <c r="N19" s="2">
        <v>43</v>
      </c>
      <c r="O19" t="s">
        <v>75</v>
      </c>
      <c r="P19" s="2">
        <v>1</v>
      </c>
      <c r="Q19" s="5">
        <f>S19/MAX(S$16:S$19)*1000</f>
        <v>501.48518202110193</v>
      </c>
      <c r="R19" s="5">
        <f>J19/MAX(J$16:J$19)*600*(1+0.1*F19)+25</f>
        <v>181.95809387444356</v>
      </c>
      <c r="S19" s="4">
        <f>+K19/(L19+M19/60+M19/3600+1/3)*G19*(1+0.1*F19)</f>
        <v>30.058202898550718</v>
      </c>
      <c r="T19" s="4"/>
    </row>
    <row r="20" spans="2:20" ht="14.25">
      <c r="B20" s="3"/>
      <c r="C20" s="2"/>
      <c r="F20" s="34"/>
      <c r="G20" s="36"/>
      <c r="H20" s="4"/>
      <c r="I20" s="4"/>
      <c r="J20" s="4"/>
      <c r="K20" s="4"/>
      <c r="L20" s="2"/>
      <c r="M20" s="2"/>
      <c r="N20" s="2"/>
      <c r="P20" s="2"/>
      <c r="Q20" s="5"/>
      <c r="R20" s="5"/>
      <c r="S20" s="4"/>
      <c r="T20" s="4"/>
    </row>
    <row r="21" spans="1:20" ht="14.25">
      <c r="A21" s="27">
        <v>41406</v>
      </c>
      <c r="B21" s="3"/>
      <c r="C21" s="2"/>
      <c r="F21" s="34"/>
      <c r="G21" s="36"/>
      <c r="H21" s="4"/>
      <c r="I21" s="4"/>
      <c r="J21" s="4"/>
      <c r="K21" s="4"/>
      <c r="L21" s="2"/>
      <c r="M21" s="2"/>
      <c r="N21" s="2"/>
      <c r="P21" s="2"/>
      <c r="Q21" s="5"/>
      <c r="R21" s="5"/>
      <c r="S21" s="4"/>
      <c r="T21" s="4"/>
    </row>
    <row r="22" spans="2:20" ht="14.25">
      <c r="B22" s="3">
        <f>MAX(R22,P22*Q22)</f>
        <v>1000</v>
      </c>
      <c r="C22" s="2" t="s">
        <v>79</v>
      </c>
      <c r="D22" t="s">
        <v>80</v>
      </c>
      <c r="E22" t="s">
        <v>81</v>
      </c>
      <c r="F22" s="34">
        <v>1</v>
      </c>
      <c r="G22" s="36">
        <v>0.88</v>
      </c>
      <c r="H22" s="4">
        <f>+G22*I22</f>
        <v>59.34880173347779</v>
      </c>
      <c r="I22" s="4">
        <f>+K22/(L22+M22/60+N22/3600)</f>
        <v>67.44182015167931</v>
      </c>
      <c r="J22" s="4">
        <f>+G22*K22</f>
        <v>228.2456</v>
      </c>
      <c r="K22" s="4">
        <v>259.37</v>
      </c>
      <c r="L22" s="2">
        <v>3</v>
      </c>
      <c r="M22" s="2">
        <v>50</v>
      </c>
      <c r="N22" s="2">
        <v>45</v>
      </c>
      <c r="O22" t="s">
        <v>88</v>
      </c>
      <c r="P22" s="2">
        <v>1</v>
      </c>
      <c r="Q22" s="5">
        <f>S22/MAX(S$22:S$26)*1000</f>
        <v>1000</v>
      </c>
      <c r="R22" s="5">
        <f>J22/MAX(J$22:J$26)*600*(1+0.1*F22)+25</f>
        <v>518.913450609916</v>
      </c>
      <c r="S22" s="4">
        <f>+K22/(L22+M22/60+M22/3600+1/3)*G22*(1+0.1*F22)</f>
        <v>60.056649568106316</v>
      </c>
      <c r="T22" s="4"/>
    </row>
    <row r="23" spans="2:20" ht="14.25">
      <c r="B23" s="3">
        <f>MAX(R23,P23*Q23)</f>
        <v>996.7689773732459</v>
      </c>
      <c r="C23" s="2" t="s">
        <v>59</v>
      </c>
      <c r="D23" t="s">
        <v>13</v>
      </c>
      <c r="E23" t="s">
        <v>14</v>
      </c>
      <c r="F23" s="34">
        <v>1</v>
      </c>
      <c r="G23" s="36">
        <v>0.915</v>
      </c>
      <c r="H23" s="4">
        <f>+G23*I23</f>
        <v>57.75242057647802</v>
      </c>
      <c r="I23" s="4">
        <f>+K23/(L23+M23/60+N23/3600)</f>
        <v>63.117399537134446</v>
      </c>
      <c r="J23" s="4">
        <f>+G23*K23</f>
        <v>304.99694999999997</v>
      </c>
      <c r="K23" s="4">
        <v>333.33</v>
      </c>
      <c r="L23" s="2">
        <v>5</v>
      </c>
      <c r="M23" s="2">
        <v>16</v>
      </c>
      <c r="N23" s="2">
        <v>52</v>
      </c>
      <c r="O23" t="s">
        <v>87</v>
      </c>
      <c r="P23" s="2">
        <v>1</v>
      </c>
      <c r="Q23" s="5">
        <f>S23/MAX(S$22:S$26)*1000</f>
        <v>996.7689773732459</v>
      </c>
      <c r="R23" s="5">
        <f>J23/MAX(J$22:J$26)*600*(1+0.1*F23)+25</f>
        <v>685</v>
      </c>
      <c r="S23" s="4">
        <f>+K23/(L23+M23/60+M23/3600+1/3)*G23*(1+0.1*F23)</f>
        <v>59.86260517446472</v>
      </c>
      <c r="T23" s="4"/>
    </row>
    <row r="24" spans="2:20" ht="14.25">
      <c r="B24" s="3">
        <f>MAX(R24,P24*Q24)</f>
        <v>841.3348336674958</v>
      </c>
      <c r="C24" s="2" t="s">
        <v>82</v>
      </c>
      <c r="D24" t="s">
        <v>83</v>
      </c>
      <c r="E24" t="s">
        <v>84</v>
      </c>
      <c r="F24" s="34">
        <v>1</v>
      </c>
      <c r="G24" s="36">
        <v>0.845</v>
      </c>
      <c r="H24" s="4">
        <f>+G24*I24</f>
        <v>50.01206520965331</v>
      </c>
      <c r="I24" s="4">
        <f>+K24/(L24+M24/60+N24/3600)</f>
        <v>59.185875987755395</v>
      </c>
      <c r="J24" s="4">
        <f>+G24*K24</f>
        <v>195.1443</v>
      </c>
      <c r="K24" s="4">
        <v>230.94</v>
      </c>
      <c r="L24" s="2">
        <v>3</v>
      </c>
      <c r="M24" s="2">
        <v>54</v>
      </c>
      <c r="N24" s="2">
        <v>7</v>
      </c>
      <c r="O24" t="s">
        <v>89</v>
      </c>
      <c r="P24" s="2">
        <v>1</v>
      </c>
      <c r="Q24" s="5">
        <f>S24/MAX(S$22:S$26)*1000</f>
        <v>841.3348336674958</v>
      </c>
      <c r="R24" s="5">
        <f>J24/MAX(J$22:J$26)*600*(1+0.1*F24)+25</f>
        <v>447.2836916893759</v>
      </c>
      <c r="S24" s="4">
        <f>+K24/(L24+M24/60+M24/3600+1/3)*G24*(1+0.1*F24)</f>
        <v>50.52775127500981</v>
      </c>
      <c r="T24" s="4"/>
    </row>
    <row r="25" spans="2:20" ht="14.25">
      <c r="B25" s="3">
        <f>MAX(R25,P25*Q25)</f>
        <v>669.2915656825065</v>
      </c>
      <c r="C25" s="2" t="s">
        <v>74</v>
      </c>
      <c r="D25" t="s">
        <v>53</v>
      </c>
      <c r="E25" t="s">
        <v>55</v>
      </c>
      <c r="F25" s="34">
        <v>0</v>
      </c>
      <c r="G25" s="36">
        <v>0.939</v>
      </c>
      <c r="H25" s="4">
        <f>+G25*I25</f>
        <v>43.297889361702126</v>
      </c>
      <c r="I25" s="4">
        <f>+K25/(L25+M25/60+N25/3600)</f>
        <v>46.11063829787234</v>
      </c>
      <c r="J25" s="4">
        <f>+G25*K25</f>
        <v>183.71535</v>
      </c>
      <c r="K25" s="4">
        <v>195.65</v>
      </c>
      <c r="L25" s="2">
        <v>4</v>
      </c>
      <c r="M25" s="2">
        <v>14</v>
      </c>
      <c r="N25" s="2">
        <v>35</v>
      </c>
      <c r="O25" t="s">
        <v>86</v>
      </c>
      <c r="P25" s="2">
        <v>1</v>
      </c>
      <c r="Q25" s="5">
        <f>S25/MAX(S$22:S$26)*1000</f>
        <v>669.2915656825065</v>
      </c>
      <c r="R25" s="5">
        <f>J25/MAX(J$22:J$26)*600*(1+0.1*F25)+25</f>
        <v>386.41086001023945</v>
      </c>
      <c r="S25" s="4">
        <f>+K25/(L25+M25/60+M25/3600+1/3)*G25*(1+0.1*F25)</f>
        <v>40.195409019083506</v>
      </c>
      <c r="T25" s="4"/>
    </row>
    <row r="26" spans="2:22" ht="14.25">
      <c r="B26" s="3">
        <f>MAX(R26,P26*Q26)</f>
        <v>596.3096044029185</v>
      </c>
      <c r="C26" s="35" t="s">
        <v>66</v>
      </c>
      <c r="D26" s="3" t="s">
        <v>31</v>
      </c>
      <c r="E26" s="2" t="s">
        <v>22</v>
      </c>
      <c r="F26" s="34">
        <v>1</v>
      </c>
      <c r="G26" s="36">
        <v>0.94</v>
      </c>
      <c r="H26" s="4">
        <f>+G26*I26</f>
        <v>34.58407948314241</v>
      </c>
      <c r="I26" s="4">
        <f>+K26/(L26+M26/60+N26/3600)</f>
        <v>36.79157391823661</v>
      </c>
      <c r="J26" s="4">
        <f>+G26*K26</f>
        <v>176.94559999999998</v>
      </c>
      <c r="K26" s="4">
        <v>188.24</v>
      </c>
      <c r="L26" s="2">
        <v>5</v>
      </c>
      <c r="M26" s="2">
        <v>6</v>
      </c>
      <c r="N26" s="2">
        <v>59</v>
      </c>
      <c r="O26" t="s">
        <v>85</v>
      </c>
      <c r="P26" s="2">
        <v>1</v>
      </c>
      <c r="Q26" s="5">
        <f>S26/MAX(S$22:S$26)*1000</f>
        <v>596.3096044029185</v>
      </c>
      <c r="R26" s="5">
        <f>J26/MAX(J$22:J$26)*600*(1+0.1*F26)+25</f>
        <v>407.9025044348804</v>
      </c>
      <c r="S26" s="4">
        <f>+K26/(L26+M26/60+M26/3600+1/3)*G26*(1+0.1*F26)</f>
        <v>35.81235694572218</v>
      </c>
      <c r="T26" s="4"/>
      <c r="V26" t="s">
        <v>90</v>
      </c>
    </row>
    <row r="27" spans="2:20" ht="14.25">
      <c r="B27" s="3"/>
      <c r="C27" s="35"/>
      <c r="D27" s="3"/>
      <c r="E27" s="2"/>
      <c r="F27" s="37"/>
      <c r="G27" s="36"/>
      <c r="H27" s="4"/>
      <c r="I27" s="4"/>
      <c r="J27" s="4"/>
      <c r="K27" s="4"/>
      <c r="L27" s="2"/>
      <c r="M27" s="2"/>
      <c r="N27" s="2"/>
      <c r="P27" s="2"/>
      <c r="Q27" s="5"/>
      <c r="R27" s="5"/>
      <c r="S27" s="4"/>
      <c r="T27" s="4"/>
    </row>
    <row r="28" spans="1:20" ht="14.25">
      <c r="A28" s="27">
        <v>41413</v>
      </c>
      <c r="B28" s="3"/>
      <c r="C28" s="35"/>
      <c r="D28" s="3"/>
      <c r="E28" s="2"/>
      <c r="F28" s="37"/>
      <c r="G28" s="36"/>
      <c r="H28" s="4"/>
      <c r="I28" s="4"/>
      <c r="J28" s="4"/>
      <c r="K28" s="4"/>
      <c r="L28" s="2"/>
      <c r="M28" s="2"/>
      <c r="N28" s="2"/>
      <c r="P28" s="2"/>
      <c r="Q28" s="5"/>
      <c r="R28" s="5"/>
      <c r="S28" s="4"/>
      <c r="T28" s="4"/>
    </row>
    <row r="29" spans="2:20" ht="14.25">
      <c r="B29" s="3">
        <f aca="true" t="shared" si="0" ref="B29:B35">MAX(R29,P29*Q29)-U29</f>
        <v>1000</v>
      </c>
      <c r="C29" s="35" t="s">
        <v>66</v>
      </c>
      <c r="D29" s="3" t="s">
        <v>31</v>
      </c>
      <c r="E29" s="2" t="s">
        <v>22</v>
      </c>
      <c r="F29" s="37">
        <v>0</v>
      </c>
      <c r="G29" s="36">
        <v>0.94</v>
      </c>
      <c r="H29" s="4">
        <f aca="true" t="shared" si="1" ref="H29:H34">+G29*I29</f>
        <v>44.10439941508251</v>
      </c>
      <c r="I29" s="4">
        <f aca="true" t="shared" si="2" ref="I29:I34">+K29/(L29+M29/60+N29/3600)</f>
        <v>46.91957384583246</v>
      </c>
      <c r="J29" s="4">
        <f aca="true" t="shared" si="3" ref="J29:J35">+G29*K29</f>
        <v>117.2932</v>
      </c>
      <c r="K29" s="4">
        <v>124.78</v>
      </c>
      <c r="L29" s="2">
        <v>2</v>
      </c>
      <c r="M29" s="2">
        <v>39</v>
      </c>
      <c r="N29" s="2">
        <v>34</v>
      </c>
      <c r="O29" t="s">
        <v>95</v>
      </c>
      <c r="P29" s="2">
        <v>1</v>
      </c>
      <c r="Q29" s="5">
        <f aca="true" t="shared" si="4" ref="Q29:Q35">P29*S29/MAX(S$29:S$34)*1000</f>
        <v>1000</v>
      </c>
      <c r="R29" s="5">
        <f aca="true" t="shared" si="5" ref="R29:R35">J29/MAX(J$29:J$34)*600*(1+0.1*F29)+25</f>
        <v>625</v>
      </c>
      <c r="S29" s="4">
        <f aca="true" t="shared" si="6" ref="S29:S35">+P29*K29/(MAX(L29+M29/60+M29/3600,T29)+1/3)*G29*(1+0.1*F29)</f>
        <v>39.1739048149179</v>
      </c>
      <c r="T29" s="4">
        <v>2</v>
      </c>
    </row>
    <row r="30" spans="2:20" ht="14.25">
      <c r="B30" s="3">
        <f t="shared" si="0"/>
        <v>838.1614571737442</v>
      </c>
      <c r="C30" s="2" t="s">
        <v>79</v>
      </c>
      <c r="D30" t="s">
        <v>80</v>
      </c>
      <c r="E30" t="s">
        <v>81</v>
      </c>
      <c r="F30" s="37">
        <v>0</v>
      </c>
      <c r="G30" s="36">
        <v>0.88</v>
      </c>
      <c r="H30" s="4">
        <f t="shared" si="1"/>
        <v>52.765655251578345</v>
      </c>
      <c r="I30" s="4">
        <f t="shared" si="2"/>
        <v>59.96097187679357</v>
      </c>
      <c r="J30" s="4">
        <f t="shared" si="3"/>
        <v>76.61280000000001</v>
      </c>
      <c r="K30" s="4">
        <v>87.06</v>
      </c>
      <c r="L30" s="2">
        <v>1</v>
      </c>
      <c r="M30" s="2">
        <v>27</v>
      </c>
      <c r="N30" s="2">
        <v>7</v>
      </c>
      <c r="O30" t="s">
        <v>107</v>
      </c>
      <c r="P30" s="2">
        <v>1</v>
      </c>
      <c r="Q30" s="5">
        <f t="shared" si="4"/>
        <v>838.1614571737442</v>
      </c>
      <c r="R30" s="5">
        <f t="shared" si="5"/>
        <v>416.90404899857793</v>
      </c>
      <c r="S30" s="4">
        <f t="shared" si="6"/>
        <v>32.83405714285714</v>
      </c>
      <c r="T30" s="4">
        <v>2</v>
      </c>
    </row>
    <row r="31" spans="2:20" ht="14.25">
      <c r="B31" s="3">
        <f t="shared" si="0"/>
        <v>821.835355758049</v>
      </c>
      <c r="C31" s="2" t="s">
        <v>82</v>
      </c>
      <c r="D31" t="s">
        <v>83</v>
      </c>
      <c r="E31" t="s">
        <v>84</v>
      </c>
      <c r="F31" s="37">
        <v>0</v>
      </c>
      <c r="G31" s="36">
        <v>0.845</v>
      </c>
      <c r="H31" s="4">
        <f t="shared" si="1"/>
        <v>40.617873235205764</v>
      </c>
      <c r="I31" s="4">
        <f t="shared" si="2"/>
        <v>48.06848903574647</v>
      </c>
      <c r="J31" s="4">
        <f t="shared" si="3"/>
        <v>75.1205</v>
      </c>
      <c r="K31" s="4">
        <v>88.9</v>
      </c>
      <c r="L31" s="2">
        <v>1</v>
      </c>
      <c r="M31" s="2">
        <v>50</v>
      </c>
      <c r="N31" s="2">
        <v>58</v>
      </c>
      <c r="O31" t="s">
        <v>96</v>
      </c>
      <c r="P31" s="2">
        <v>1</v>
      </c>
      <c r="Q31" s="5">
        <f t="shared" si="4"/>
        <v>821.835355758049</v>
      </c>
      <c r="R31" s="5">
        <f t="shared" si="5"/>
        <v>409.27035838394727</v>
      </c>
      <c r="S31" s="4">
        <f t="shared" si="6"/>
        <v>32.1945</v>
      </c>
      <c r="T31" s="4">
        <v>2</v>
      </c>
    </row>
    <row r="32" spans="2:20" ht="14.25">
      <c r="B32" s="3">
        <f t="shared" si="0"/>
        <v>729.8422652439721</v>
      </c>
      <c r="C32" s="38" t="s">
        <v>98</v>
      </c>
      <c r="D32" s="3" t="s">
        <v>32</v>
      </c>
      <c r="E32" s="2" t="s">
        <v>99</v>
      </c>
      <c r="F32" s="37">
        <v>0</v>
      </c>
      <c r="G32" s="36">
        <v>0.94</v>
      </c>
      <c r="H32" s="4">
        <f t="shared" si="1"/>
        <v>40.07383280493909</v>
      </c>
      <c r="I32" s="4">
        <f t="shared" si="2"/>
        <v>42.63173702653095</v>
      </c>
      <c r="J32" s="4">
        <f t="shared" si="3"/>
        <v>66.7118</v>
      </c>
      <c r="K32" s="4">
        <v>70.97</v>
      </c>
      <c r="L32" s="2">
        <v>1</v>
      </c>
      <c r="M32" s="2">
        <v>39</v>
      </c>
      <c r="N32" s="2">
        <v>53</v>
      </c>
      <c r="O32" t="s">
        <v>100</v>
      </c>
      <c r="P32" s="2">
        <v>1</v>
      </c>
      <c r="Q32" s="5">
        <f t="shared" si="4"/>
        <v>729.8422652439721</v>
      </c>
      <c r="R32" s="5">
        <f t="shared" si="5"/>
        <v>366.2566116364802</v>
      </c>
      <c r="S32" s="4">
        <f t="shared" si="6"/>
        <v>28.590771428571426</v>
      </c>
      <c r="T32" s="4">
        <v>2</v>
      </c>
    </row>
    <row r="33" spans="1:22" ht="14.25">
      <c r="A33" s="27"/>
      <c r="B33" s="3">
        <f t="shared" si="0"/>
        <v>670.6133860845787</v>
      </c>
      <c r="C33" s="38" t="s">
        <v>103</v>
      </c>
      <c r="D33" s="3" t="s">
        <v>52</v>
      </c>
      <c r="E33" s="2" t="s">
        <v>93</v>
      </c>
      <c r="F33" s="37">
        <v>0</v>
      </c>
      <c r="G33" s="36">
        <v>0.95</v>
      </c>
      <c r="H33" s="4">
        <f t="shared" si="1"/>
        <v>31.31000825423029</v>
      </c>
      <c r="I33" s="4">
        <f t="shared" si="2"/>
        <v>32.95790342550557</v>
      </c>
      <c r="J33" s="4">
        <f t="shared" si="3"/>
        <v>84.2935</v>
      </c>
      <c r="K33" s="4">
        <v>88.73</v>
      </c>
      <c r="L33" s="2">
        <v>2</v>
      </c>
      <c r="M33" s="2">
        <v>41</v>
      </c>
      <c r="N33" s="2">
        <v>32</v>
      </c>
      <c r="O33" t="s">
        <v>101</v>
      </c>
      <c r="P33" s="2">
        <v>1</v>
      </c>
      <c r="Q33" s="5">
        <f t="shared" si="4"/>
        <v>710.6133860845787</v>
      </c>
      <c r="R33" s="5">
        <f t="shared" si="5"/>
        <v>456.1937946956857</v>
      </c>
      <c r="S33" s="4">
        <f t="shared" si="6"/>
        <v>27.83750114668379</v>
      </c>
      <c r="T33" s="4">
        <v>2</v>
      </c>
      <c r="U33">
        <v>40</v>
      </c>
      <c r="V33" t="s">
        <v>102</v>
      </c>
    </row>
    <row r="34" spans="2:20" ht="14.25">
      <c r="B34" s="3">
        <f t="shared" si="0"/>
        <v>611.830031798214</v>
      </c>
      <c r="C34" s="38" t="s">
        <v>92</v>
      </c>
      <c r="D34" s="3" t="s">
        <v>27</v>
      </c>
      <c r="E34" s="2" t="s">
        <v>91</v>
      </c>
      <c r="F34" s="37">
        <v>0</v>
      </c>
      <c r="G34" s="36">
        <v>0.915</v>
      </c>
      <c r="H34" s="4">
        <f t="shared" si="1"/>
        <v>32.88619405423064</v>
      </c>
      <c r="I34" s="4">
        <f t="shared" si="2"/>
        <v>35.94119568768376</v>
      </c>
      <c r="J34" s="4">
        <f t="shared" si="3"/>
        <v>55.9248</v>
      </c>
      <c r="K34" s="4">
        <v>61.12</v>
      </c>
      <c r="L34" s="2">
        <v>1</v>
      </c>
      <c r="M34" s="2">
        <v>42</v>
      </c>
      <c r="N34" s="2">
        <v>2</v>
      </c>
      <c r="O34" s="2">
        <v>37</v>
      </c>
      <c r="P34" s="2">
        <v>1</v>
      </c>
      <c r="Q34" s="5">
        <f t="shared" si="4"/>
        <v>611.830031798214</v>
      </c>
      <c r="R34" s="5">
        <f t="shared" si="5"/>
        <v>311.07694222682983</v>
      </c>
      <c r="S34" s="4">
        <f t="shared" si="6"/>
        <v>23.967771428571428</v>
      </c>
      <c r="T34" s="4">
        <v>2</v>
      </c>
    </row>
    <row r="35" spans="2:20" ht="14.25">
      <c r="B35" s="3">
        <f t="shared" si="0"/>
        <v>397.48041659704063</v>
      </c>
      <c r="C35" s="2" t="s">
        <v>59</v>
      </c>
      <c r="D35" t="s">
        <v>13</v>
      </c>
      <c r="E35" t="s">
        <v>14</v>
      </c>
      <c r="F35" s="39">
        <v>0</v>
      </c>
      <c r="G35" s="36">
        <v>0.915</v>
      </c>
      <c r="H35" s="4"/>
      <c r="I35" s="4"/>
      <c r="J35" s="4">
        <f t="shared" si="3"/>
        <v>72.8157</v>
      </c>
      <c r="K35" s="4">
        <v>79.58</v>
      </c>
      <c r="L35" s="2"/>
      <c r="M35" s="2"/>
      <c r="N35" s="2"/>
      <c r="O35" t="s">
        <v>97</v>
      </c>
      <c r="P35" s="2">
        <v>0</v>
      </c>
      <c r="Q35" s="5">
        <f t="shared" si="4"/>
        <v>0</v>
      </c>
      <c r="R35" s="5">
        <f t="shared" si="5"/>
        <v>397.48041659704063</v>
      </c>
      <c r="S35" s="4">
        <f t="shared" si="6"/>
        <v>0</v>
      </c>
      <c r="T35" s="4">
        <v>2</v>
      </c>
    </row>
    <row r="36" spans="2:20" ht="14.25">
      <c r="B36" s="3"/>
      <c r="C36" s="2"/>
      <c r="F36" s="40"/>
      <c r="G36" s="36"/>
      <c r="H36" s="4"/>
      <c r="I36" s="4"/>
      <c r="J36" s="4"/>
      <c r="K36" s="4"/>
      <c r="L36" s="2"/>
      <c r="M36" s="2"/>
      <c r="N36" s="2"/>
      <c r="P36" s="2"/>
      <c r="Q36" s="5"/>
      <c r="R36" s="5"/>
      <c r="S36" s="4"/>
      <c r="T36" s="4"/>
    </row>
    <row r="37" spans="1:20" ht="14.25">
      <c r="A37" s="27">
        <v>41418</v>
      </c>
      <c r="B37" s="3"/>
      <c r="C37" s="2"/>
      <c r="F37" s="40"/>
      <c r="G37" s="36"/>
      <c r="H37" s="4"/>
      <c r="I37" s="4"/>
      <c r="J37" s="4"/>
      <c r="K37" s="4"/>
      <c r="L37" s="2"/>
      <c r="M37" s="2"/>
      <c r="N37" s="2"/>
      <c r="P37" s="2"/>
      <c r="Q37" s="5"/>
      <c r="R37" s="5"/>
      <c r="S37" s="4"/>
      <c r="T37" s="4"/>
    </row>
    <row r="38" spans="2:20" ht="14.25">
      <c r="B38" s="3">
        <f>MAX(R38,P38*Q38)</f>
        <v>1000</v>
      </c>
      <c r="C38" s="2" t="s">
        <v>64</v>
      </c>
      <c r="D38" t="s">
        <v>60</v>
      </c>
      <c r="E38" t="s">
        <v>50</v>
      </c>
      <c r="F38" s="40">
        <v>1</v>
      </c>
      <c r="G38" s="36">
        <v>1.18</v>
      </c>
      <c r="H38" s="4">
        <f>+G38*I38</f>
        <v>38.4695610342754</v>
      </c>
      <c r="I38" s="4">
        <f>+K38/(L38+M38/60+N38/3600)</f>
        <v>32.601322910402885</v>
      </c>
      <c r="J38" s="4">
        <f>+G38*K38</f>
        <v>71.0832</v>
      </c>
      <c r="K38" s="4">
        <v>60.24</v>
      </c>
      <c r="L38" s="2">
        <v>1</v>
      </c>
      <c r="M38" s="2">
        <v>50</v>
      </c>
      <c r="N38" s="2">
        <v>52</v>
      </c>
      <c r="O38" t="s">
        <v>105</v>
      </c>
      <c r="P38" s="2">
        <v>1</v>
      </c>
      <c r="Q38" s="5">
        <f>P38*S38/MAX(S$38:S$40)*1000</f>
        <v>1000</v>
      </c>
      <c r="R38" s="5">
        <f>J38/MAX(J$38:J$40)*600*(1+0.1*F38)+25</f>
        <v>685</v>
      </c>
      <c r="S38" s="4">
        <f>+P38*K38/(MAX(L38+M38/60+M38/3600,T38)+1/3)*G38*(1+0.1*F38)</f>
        <v>33.51065142857143</v>
      </c>
      <c r="T38" s="4">
        <v>2</v>
      </c>
    </row>
    <row r="39" spans="2:20" ht="14.25">
      <c r="B39" s="3">
        <f>MAX(R39,P39*Q39)</f>
        <v>991.1624687689919</v>
      </c>
      <c r="C39" s="2" t="s">
        <v>59</v>
      </c>
      <c r="D39" t="s">
        <v>13</v>
      </c>
      <c r="E39" t="s">
        <v>14</v>
      </c>
      <c r="F39" s="40">
        <v>1</v>
      </c>
      <c r="G39" s="36">
        <v>0.915</v>
      </c>
      <c r="H39" s="4">
        <f>+G39*I39</f>
        <v>38.58198965622148</v>
      </c>
      <c r="I39" s="4">
        <f>+K39/(L39+M39/60+N39/3600)</f>
        <v>42.16610891390326</v>
      </c>
      <c r="J39" s="4">
        <f>+G39*K39</f>
        <v>70.455</v>
      </c>
      <c r="K39" s="4">
        <v>77</v>
      </c>
      <c r="L39" s="2">
        <v>1</v>
      </c>
      <c r="M39" s="2">
        <v>49</v>
      </c>
      <c r="N39" s="2">
        <v>34</v>
      </c>
      <c r="O39" t="s">
        <v>106</v>
      </c>
      <c r="P39" s="2">
        <v>1</v>
      </c>
      <c r="Q39" s="5">
        <f>P39*S39/MAX(S$38:S$40)*1000</f>
        <v>991.1624687689919</v>
      </c>
      <c r="R39" s="5">
        <f>J39/MAX(J$38:J$40)*600*(1+0.1*F39)+25</f>
        <v>679.1672293875346</v>
      </c>
      <c r="S39" s="4">
        <f>+P39*K39/(MAX(L39+M39/60+M39/3600,T39)+1/3)*G39*(1+0.1*F39)</f>
        <v>33.2145</v>
      </c>
      <c r="T39" s="4">
        <v>2</v>
      </c>
    </row>
    <row r="40" spans="2:20" ht="14.25">
      <c r="B40" s="3">
        <f>MAX(R40,P40*Q40)</f>
        <v>643.7414185067638</v>
      </c>
      <c r="C40" s="2" t="s">
        <v>63</v>
      </c>
      <c r="D40" t="s">
        <v>33</v>
      </c>
      <c r="E40" t="s">
        <v>22</v>
      </c>
      <c r="F40" s="40">
        <v>1</v>
      </c>
      <c r="G40" s="36">
        <v>0.94</v>
      </c>
      <c r="H40" s="4">
        <f>+G40*I40</f>
        <v>23.936809067131648</v>
      </c>
      <c r="I40" s="4">
        <f>+K40/(L40+M40/60+N40/3600)</f>
        <v>25.464690496948563</v>
      </c>
      <c r="J40" s="4">
        <f>+G40*K40</f>
        <v>45.7592</v>
      </c>
      <c r="K40" s="4">
        <v>48.68</v>
      </c>
      <c r="L40" s="2">
        <v>1</v>
      </c>
      <c r="M40" s="2">
        <v>54</v>
      </c>
      <c r="N40" s="2">
        <v>42</v>
      </c>
      <c r="O40" t="s">
        <v>104</v>
      </c>
      <c r="P40" s="2">
        <v>1</v>
      </c>
      <c r="Q40" s="5">
        <f>P40*S40/MAX(S$38:S$40)*1000</f>
        <v>643.7414185067638</v>
      </c>
      <c r="R40" s="5">
        <f>J40/MAX(J$38:J$40)*600*(1+0.1*F40)+25</f>
        <v>449.86933621446417</v>
      </c>
      <c r="S40" s="4">
        <f>+P40*K40/(MAX(L40+M40/60+M40/3600,T40)+1/3)*G40*(1+0.1*F40)</f>
        <v>21.572194285714282</v>
      </c>
      <c r="T40" s="4">
        <v>2</v>
      </c>
    </row>
    <row r="41" spans="2:20" ht="14.25">
      <c r="B41" s="3"/>
      <c r="C41" s="2"/>
      <c r="F41" s="41"/>
      <c r="G41" s="36"/>
      <c r="H41" s="4"/>
      <c r="I41" s="4"/>
      <c r="J41" s="4"/>
      <c r="K41" s="4"/>
      <c r="L41" s="2"/>
      <c r="M41" s="2"/>
      <c r="N41" s="2"/>
      <c r="P41" s="2"/>
      <c r="Q41" s="5"/>
      <c r="R41" s="5"/>
      <c r="S41" s="4"/>
      <c r="T41" s="4"/>
    </row>
    <row r="42" spans="1:20" ht="14.25">
      <c r="A42" s="27">
        <v>41433</v>
      </c>
      <c r="B42" s="3"/>
      <c r="C42" s="2"/>
      <c r="F42" s="41"/>
      <c r="G42" s="36"/>
      <c r="H42" s="4"/>
      <c r="I42" s="4"/>
      <c r="J42" s="4"/>
      <c r="K42" s="4"/>
      <c r="L42" s="2"/>
      <c r="M42" s="2"/>
      <c r="N42" s="2"/>
      <c r="P42" s="2"/>
      <c r="Q42" s="5"/>
      <c r="R42" s="5"/>
      <c r="S42" s="4"/>
      <c r="T42" s="4"/>
    </row>
    <row r="43" spans="2:20" ht="14.25">
      <c r="B43" s="3">
        <f aca="true" t="shared" si="7" ref="B43:B52">MAX(R43,P43*Q43)-U43</f>
        <v>1000</v>
      </c>
      <c r="C43" s="2" t="s">
        <v>92</v>
      </c>
      <c r="D43" t="s">
        <v>27</v>
      </c>
      <c r="E43" t="s">
        <v>91</v>
      </c>
      <c r="F43" s="41">
        <v>0</v>
      </c>
      <c r="G43" s="36">
        <v>0.915</v>
      </c>
      <c r="H43" s="4">
        <f aca="true" t="shared" si="8" ref="H43:H50">+G43*I43</f>
        <v>56.26887041934265</v>
      </c>
      <c r="I43" s="4">
        <f aca="true" t="shared" si="9" ref="I43:I50">+K43/(L43+M43/60+N43/3600)</f>
        <v>61.49603324518322</v>
      </c>
      <c r="J43" s="4">
        <f aca="true" t="shared" si="10" ref="J43:J52">+G43*K43</f>
        <v>124.11975000000001</v>
      </c>
      <c r="K43" s="4">
        <v>135.65</v>
      </c>
      <c r="L43" s="2">
        <v>2</v>
      </c>
      <c r="M43" s="2">
        <v>12</v>
      </c>
      <c r="N43" s="2">
        <v>21</v>
      </c>
      <c r="O43" t="s">
        <v>114</v>
      </c>
      <c r="P43" s="2">
        <v>1</v>
      </c>
      <c r="Q43" s="5">
        <f aca="true" t="shared" si="11" ref="Q43:Q52">P43*S43/MAX(S$43:S$49)*1000</f>
        <v>1000</v>
      </c>
      <c r="R43" s="5">
        <f aca="true" t="shared" si="12" ref="R43:R52">J43/MAX(J$43:J$49)*600*(1+0.1*F43)+25</f>
        <v>543.6437597151884</v>
      </c>
      <c r="S43" s="4">
        <f aca="true" t="shared" si="13" ref="S43:S52">+P43*K43/(MAX(L43+M43/60+M43/3600,T43)+1/3)*G43*(1+0.1*F43)</f>
        <v>48.93025624178712</v>
      </c>
      <c r="T43" s="4">
        <v>2</v>
      </c>
    </row>
    <row r="44" spans="2:20" ht="14.25">
      <c r="B44" s="3">
        <f t="shared" si="7"/>
        <v>987.2858225179987</v>
      </c>
      <c r="C44" s="2" t="s">
        <v>112</v>
      </c>
      <c r="D44" t="s">
        <v>49</v>
      </c>
      <c r="E44" t="s">
        <v>108</v>
      </c>
      <c r="F44" s="41">
        <v>0</v>
      </c>
      <c r="G44" s="36">
        <v>0.894</v>
      </c>
      <c r="H44" s="4">
        <f t="shared" si="8"/>
        <v>55.48908924018359</v>
      </c>
      <c r="I44" s="4">
        <f t="shared" si="9"/>
        <v>62.06833248342683</v>
      </c>
      <c r="J44" s="4">
        <f t="shared" si="10"/>
        <v>120.90456</v>
      </c>
      <c r="K44" s="4">
        <v>135.24</v>
      </c>
      <c r="L44" s="2">
        <v>2</v>
      </c>
      <c r="M44" s="2">
        <v>10</v>
      </c>
      <c r="N44" s="2">
        <v>44</v>
      </c>
      <c r="O44" t="s">
        <v>113</v>
      </c>
      <c r="P44" s="2">
        <v>1</v>
      </c>
      <c r="Q44" s="5">
        <f t="shared" si="11"/>
        <v>987.2858225179987</v>
      </c>
      <c r="R44" s="5">
        <f t="shared" si="12"/>
        <v>530.2088452088453</v>
      </c>
      <c r="S44" s="4">
        <f t="shared" si="13"/>
        <v>48.308148279689235</v>
      </c>
      <c r="T44" s="4">
        <v>2</v>
      </c>
    </row>
    <row r="45" spans="2:20" ht="14.25">
      <c r="B45" s="3">
        <f t="shared" si="7"/>
        <v>915.7096680970741</v>
      </c>
      <c r="C45" s="2" t="s">
        <v>82</v>
      </c>
      <c r="D45" t="s">
        <v>83</v>
      </c>
      <c r="E45" t="s">
        <v>84</v>
      </c>
      <c r="F45" s="41">
        <v>0</v>
      </c>
      <c r="G45" s="36">
        <v>0.845</v>
      </c>
      <c r="H45" s="4">
        <f t="shared" si="8"/>
        <v>51.28802344036137</v>
      </c>
      <c r="I45" s="4">
        <f t="shared" si="9"/>
        <v>60.69588572823831</v>
      </c>
      <c r="J45" s="4">
        <f t="shared" si="10"/>
        <v>116.69449999999999</v>
      </c>
      <c r="K45" s="4">
        <v>138.1</v>
      </c>
      <c r="L45" s="2">
        <v>2</v>
      </c>
      <c r="M45" s="2">
        <v>16</v>
      </c>
      <c r="N45" s="2">
        <v>31</v>
      </c>
      <c r="O45" t="s">
        <v>116</v>
      </c>
      <c r="P45" s="2">
        <v>1</v>
      </c>
      <c r="Q45" s="5">
        <f t="shared" si="11"/>
        <v>915.7096680970741</v>
      </c>
      <c r="R45" s="5">
        <f t="shared" si="12"/>
        <v>512.6167911882198</v>
      </c>
      <c r="S45" s="4">
        <f t="shared" si="13"/>
        <v>44.80590870307167</v>
      </c>
      <c r="T45" s="4">
        <v>2</v>
      </c>
    </row>
    <row r="46" spans="2:20" ht="14.25">
      <c r="B46" s="3">
        <f t="shared" si="7"/>
        <v>904.394317814622</v>
      </c>
      <c r="C46" s="2" t="s">
        <v>111</v>
      </c>
      <c r="D46" t="s">
        <v>34</v>
      </c>
      <c r="E46" t="s">
        <v>99</v>
      </c>
      <c r="F46" s="41">
        <v>1</v>
      </c>
      <c r="G46" s="36">
        <v>0.94</v>
      </c>
      <c r="H46" s="4">
        <f t="shared" si="8"/>
        <v>46.65556261217727</v>
      </c>
      <c r="I46" s="4">
        <f t="shared" si="9"/>
        <v>49.6335772469971</v>
      </c>
      <c r="J46" s="4">
        <f t="shared" si="10"/>
        <v>93.8684</v>
      </c>
      <c r="K46" s="4">
        <v>99.86</v>
      </c>
      <c r="L46" s="2">
        <v>2</v>
      </c>
      <c r="M46" s="2">
        <v>0</v>
      </c>
      <c r="N46" s="2">
        <v>43</v>
      </c>
      <c r="O46" t="s">
        <v>122</v>
      </c>
      <c r="P46" s="2">
        <v>1</v>
      </c>
      <c r="Q46" s="5">
        <f t="shared" si="11"/>
        <v>904.394317814622</v>
      </c>
      <c r="R46" s="5">
        <f t="shared" si="12"/>
        <v>456.45982717411295</v>
      </c>
      <c r="S46" s="4">
        <f t="shared" si="13"/>
        <v>44.25224571428571</v>
      </c>
      <c r="T46" s="4">
        <v>2</v>
      </c>
    </row>
    <row r="47" spans="2:22" ht="14.25">
      <c r="B47" s="3">
        <f t="shared" si="7"/>
        <v>733.5515533258018</v>
      </c>
      <c r="C47" s="2" t="s">
        <v>127</v>
      </c>
      <c r="D47" t="s">
        <v>24</v>
      </c>
      <c r="E47" t="s">
        <v>126</v>
      </c>
      <c r="F47" s="41">
        <v>0</v>
      </c>
      <c r="G47" s="36">
        <v>0.99</v>
      </c>
      <c r="H47" s="4">
        <f t="shared" si="8"/>
        <v>46.52768316831683</v>
      </c>
      <c r="I47" s="4">
        <f t="shared" si="9"/>
        <v>46.99765976597659</v>
      </c>
      <c r="J47" s="4">
        <f t="shared" si="10"/>
        <v>143.5896</v>
      </c>
      <c r="K47" s="4">
        <v>145.04</v>
      </c>
      <c r="L47" s="2">
        <v>3</v>
      </c>
      <c r="M47" s="2">
        <v>5</v>
      </c>
      <c r="N47" s="2">
        <v>10</v>
      </c>
      <c r="O47" t="s">
        <v>125</v>
      </c>
      <c r="P47" s="2">
        <v>1</v>
      </c>
      <c r="Q47" s="5">
        <f t="shared" si="11"/>
        <v>858.5515533258018</v>
      </c>
      <c r="R47" s="5">
        <f t="shared" si="12"/>
        <v>625</v>
      </c>
      <c r="S47" s="4">
        <f t="shared" si="13"/>
        <v>42.00914750101584</v>
      </c>
      <c r="T47" s="4">
        <v>2</v>
      </c>
      <c r="U47">
        <v>125</v>
      </c>
      <c r="V47" t="s">
        <v>124</v>
      </c>
    </row>
    <row r="48" spans="2:20" ht="14.25">
      <c r="B48" s="3">
        <f t="shared" si="7"/>
        <v>699.9901154213687</v>
      </c>
      <c r="C48" s="2" t="s">
        <v>74</v>
      </c>
      <c r="D48" t="s">
        <v>118</v>
      </c>
      <c r="E48" t="s">
        <v>55</v>
      </c>
      <c r="F48" s="41">
        <v>0</v>
      </c>
      <c r="G48" s="36">
        <v>0.939</v>
      </c>
      <c r="H48" s="4">
        <f t="shared" si="8"/>
        <v>43.18610687481236</v>
      </c>
      <c r="I48" s="4">
        <f t="shared" si="9"/>
        <v>45.991594115881114</v>
      </c>
      <c r="J48" s="4">
        <f t="shared" si="10"/>
        <v>79.91829</v>
      </c>
      <c r="K48" s="4">
        <v>85.11</v>
      </c>
      <c r="L48" s="2">
        <v>1</v>
      </c>
      <c r="M48" s="2">
        <v>51</v>
      </c>
      <c r="N48" s="2">
        <v>2</v>
      </c>
      <c r="O48" t="s">
        <v>119</v>
      </c>
      <c r="P48" s="2">
        <v>1</v>
      </c>
      <c r="Q48" s="5">
        <f t="shared" si="11"/>
        <v>699.9901154213687</v>
      </c>
      <c r="R48" s="5">
        <f t="shared" si="12"/>
        <v>358.9446171589029</v>
      </c>
      <c r="S48" s="4">
        <f t="shared" si="13"/>
        <v>34.25069571428571</v>
      </c>
      <c r="T48" s="4">
        <v>2</v>
      </c>
    </row>
    <row r="49" spans="2:20" ht="14.25">
      <c r="B49" s="3">
        <f t="shared" si="7"/>
        <v>624.9069490207182</v>
      </c>
      <c r="C49" s="2" t="s">
        <v>73</v>
      </c>
      <c r="D49" t="s">
        <v>30</v>
      </c>
      <c r="E49" t="s">
        <v>22</v>
      </c>
      <c r="F49" s="41">
        <v>0</v>
      </c>
      <c r="G49" s="36">
        <v>0.94</v>
      </c>
      <c r="H49" s="4">
        <f t="shared" si="8"/>
        <v>38.65827814569536</v>
      </c>
      <c r="I49" s="4">
        <f t="shared" si="9"/>
        <v>41.12582781456954</v>
      </c>
      <c r="J49" s="4">
        <f t="shared" si="10"/>
        <v>71.346</v>
      </c>
      <c r="K49" s="4">
        <v>75.9</v>
      </c>
      <c r="L49" s="2">
        <v>1</v>
      </c>
      <c r="M49" s="2">
        <v>50</v>
      </c>
      <c r="N49" s="2">
        <v>44</v>
      </c>
      <c r="O49" t="s">
        <v>128</v>
      </c>
      <c r="P49" s="2">
        <v>1</v>
      </c>
      <c r="Q49" s="5">
        <f t="shared" si="11"/>
        <v>624.9069490207182</v>
      </c>
      <c r="R49" s="5">
        <f t="shared" si="12"/>
        <v>323.1246552675124</v>
      </c>
      <c r="S49" s="4">
        <f t="shared" si="13"/>
        <v>30.576857142857143</v>
      </c>
      <c r="T49" s="4">
        <v>2</v>
      </c>
    </row>
    <row r="50" spans="2:22" ht="14.25">
      <c r="B50" s="3">
        <f t="shared" si="7"/>
        <v>604.7416386702102</v>
      </c>
      <c r="C50" s="2" t="s">
        <v>59</v>
      </c>
      <c r="D50" t="s">
        <v>109</v>
      </c>
      <c r="E50" t="s">
        <v>110</v>
      </c>
      <c r="F50" s="42">
        <v>0</v>
      </c>
      <c r="G50" s="36">
        <v>0.915</v>
      </c>
      <c r="H50" s="4">
        <f t="shared" si="8"/>
        <v>56.02571172181715</v>
      </c>
      <c r="I50" s="4">
        <f t="shared" si="9"/>
        <v>61.230286034772845</v>
      </c>
      <c r="J50" s="4">
        <f t="shared" si="10"/>
        <v>138.74145000000001</v>
      </c>
      <c r="K50" s="4">
        <v>151.63</v>
      </c>
      <c r="L50" s="2">
        <v>2</v>
      </c>
      <c r="M50" s="2">
        <v>28</v>
      </c>
      <c r="N50" s="2">
        <v>35</v>
      </c>
      <c r="O50" t="s">
        <v>115</v>
      </c>
      <c r="P50" s="2">
        <v>0</v>
      </c>
      <c r="Q50" s="5">
        <f t="shared" si="11"/>
        <v>0</v>
      </c>
      <c r="R50" s="5">
        <f t="shared" si="12"/>
        <v>604.7416386702102</v>
      </c>
      <c r="S50" s="4">
        <f t="shared" si="13"/>
        <v>0</v>
      </c>
      <c r="T50" s="4">
        <v>2</v>
      </c>
      <c r="V50" t="s">
        <v>120</v>
      </c>
    </row>
    <row r="51" spans="2:20" ht="14.25">
      <c r="B51" s="3">
        <f t="shared" si="7"/>
        <v>545.4023132594562</v>
      </c>
      <c r="C51" s="2">
        <v>24</v>
      </c>
      <c r="D51" t="s">
        <v>117</v>
      </c>
      <c r="E51" t="s">
        <v>22</v>
      </c>
      <c r="F51" s="41">
        <v>0</v>
      </c>
      <c r="G51" s="36">
        <v>0.94</v>
      </c>
      <c r="H51" s="4"/>
      <c r="I51" s="4"/>
      <c r="J51" s="4">
        <f t="shared" si="10"/>
        <v>124.5406</v>
      </c>
      <c r="K51" s="4">
        <v>132.49</v>
      </c>
      <c r="L51" s="2"/>
      <c r="M51" s="2"/>
      <c r="N51" s="2"/>
      <c r="O51" t="s">
        <v>121</v>
      </c>
      <c r="P51" s="2">
        <v>0</v>
      </c>
      <c r="Q51" s="5">
        <f t="shared" si="11"/>
        <v>0</v>
      </c>
      <c r="R51" s="5">
        <f t="shared" si="12"/>
        <v>545.4023132594562</v>
      </c>
      <c r="S51" s="4">
        <f t="shared" si="13"/>
        <v>0</v>
      </c>
      <c r="T51" s="4">
        <v>2</v>
      </c>
    </row>
    <row r="52" spans="2:20" ht="14.25">
      <c r="B52" s="3">
        <f t="shared" si="7"/>
        <v>440.1419044276188</v>
      </c>
      <c r="C52" s="2" t="s">
        <v>129</v>
      </c>
      <c r="D52" t="s">
        <v>130</v>
      </c>
      <c r="E52" t="s">
        <v>131</v>
      </c>
      <c r="F52" s="43">
        <v>0</v>
      </c>
      <c r="G52" s="36">
        <v>0.885</v>
      </c>
      <c r="H52" s="4"/>
      <c r="I52" s="4"/>
      <c r="J52" s="4">
        <f t="shared" si="10"/>
        <v>99.35010000000001</v>
      </c>
      <c r="K52" s="4">
        <v>112.26</v>
      </c>
      <c r="L52" s="2"/>
      <c r="M52" s="2"/>
      <c r="N52" s="2"/>
      <c r="O52" t="s">
        <v>132</v>
      </c>
      <c r="P52" s="2">
        <v>0</v>
      </c>
      <c r="Q52" s="5">
        <f t="shared" si="11"/>
        <v>0</v>
      </c>
      <c r="R52" s="5">
        <f t="shared" si="12"/>
        <v>440.1419044276188</v>
      </c>
      <c r="S52" s="4">
        <f t="shared" si="13"/>
        <v>0</v>
      </c>
      <c r="T52" s="4">
        <v>2</v>
      </c>
    </row>
    <row r="53" spans="2:20" ht="14.25">
      <c r="B53" s="3"/>
      <c r="C53" s="2"/>
      <c r="F53" s="33"/>
      <c r="G53" s="36"/>
      <c r="H53" s="4"/>
      <c r="I53" s="4"/>
      <c r="J53" s="4"/>
      <c r="K53" s="4"/>
      <c r="L53" s="2"/>
      <c r="M53" s="2"/>
      <c r="N53" s="2"/>
      <c r="P53" s="2"/>
      <c r="Q53" s="5"/>
      <c r="R53" s="5"/>
      <c r="S53" s="4"/>
      <c r="T53" s="4"/>
    </row>
    <row r="54" spans="1:20" ht="14.25">
      <c r="A54" s="27">
        <v>41460</v>
      </c>
      <c r="B54" s="3"/>
      <c r="C54" s="2"/>
      <c r="F54" s="45"/>
      <c r="G54" s="36"/>
      <c r="H54" s="4"/>
      <c r="I54" s="4"/>
      <c r="J54" s="4"/>
      <c r="K54" s="4"/>
      <c r="L54" s="2"/>
      <c r="M54" s="2"/>
      <c r="N54" s="2"/>
      <c r="P54" s="2"/>
      <c r="Q54" s="5"/>
      <c r="R54" s="5"/>
      <c r="S54" s="4"/>
      <c r="T54" s="4"/>
    </row>
    <row r="55" spans="2:20" ht="14.25">
      <c r="B55" s="3">
        <f>MAX(R55,P55*Q55)</f>
        <v>1000</v>
      </c>
      <c r="C55" s="2" t="s">
        <v>59</v>
      </c>
      <c r="D55" t="s">
        <v>109</v>
      </c>
      <c r="E55" t="s">
        <v>110</v>
      </c>
      <c r="F55" s="45">
        <v>0</v>
      </c>
      <c r="G55" s="36">
        <v>0.915</v>
      </c>
      <c r="H55" s="4">
        <f>+G55*I55</f>
        <v>46.9421994289944</v>
      </c>
      <c r="I55" s="4">
        <f>+K55/(L55+M55/60+N55/3600)</f>
        <v>51.302950195622294</v>
      </c>
      <c r="J55" s="4">
        <f>+G55*K55</f>
        <v>123.31455000000001</v>
      </c>
      <c r="K55" s="4">
        <v>134.77</v>
      </c>
      <c r="L55" s="2">
        <v>2</v>
      </c>
      <c r="M55" s="2">
        <v>37</v>
      </c>
      <c r="N55" s="2">
        <v>37</v>
      </c>
      <c r="O55" t="s">
        <v>134</v>
      </c>
      <c r="P55" s="2">
        <v>1</v>
      </c>
      <c r="Q55" s="5">
        <f>P55*S55/MAX(S$55:S$58)*1000</f>
        <v>1000</v>
      </c>
      <c r="R55" s="5">
        <f>J55/MAX(J$55:J$58)*600*(1+0.1*F55)+25</f>
        <v>625</v>
      </c>
      <c r="S55" s="4">
        <f>+P55*K55/(MAX(L55+M55/60+M55/3600,T55)+1/3)*G55*(1+0.1*F55)</f>
        <v>41.656411748146766</v>
      </c>
      <c r="T55" s="4">
        <v>2</v>
      </c>
    </row>
    <row r="56" spans="2:20" ht="14.25">
      <c r="B56" s="3">
        <f>MAX(R56,P56*Q56)</f>
        <v>976.7874493305036</v>
      </c>
      <c r="C56" s="2" t="s">
        <v>82</v>
      </c>
      <c r="D56" t="s">
        <v>45</v>
      </c>
      <c r="E56" t="s">
        <v>84</v>
      </c>
      <c r="F56" s="45">
        <v>1</v>
      </c>
      <c r="G56" s="36">
        <v>0.845</v>
      </c>
      <c r="H56" s="4">
        <f>+G56*I56</f>
        <v>42.18450229709035</v>
      </c>
      <c r="I56" s="4">
        <f>+K56/(L56+M56/60+N56/3600)</f>
        <v>49.92248792555071</v>
      </c>
      <c r="J56" s="4">
        <f>+G56*K56</f>
        <v>99.4734</v>
      </c>
      <c r="K56" s="4">
        <v>117.72</v>
      </c>
      <c r="L56" s="2">
        <v>2</v>
      </c>
      <c r="M56" s="2">
        <v>21</v>
      </c>
      <c r="N56" s="2">
        <v>29</v>
      </c>
      <c r="O56" t="s">
        <v>135</v>
      </c>
      <c r="P56" s="2">
        <v>1</v>
      </c>
      <c r="Q56" s="5">
        <f>P56*S56/MAX(S$55:S$58)*1000</f>
        <v>976.7874493305036</v>
      </c>
      <c r="R56" s="5">
        <f>J56/MAX(J$55:J$58)*600*(1+0.1*F56)+25</f>
        <v>557.398196319899</v>
      </c>
      <c r="S56" s="4">
        <f>+P56*K56/(MAX(L56+M56/60+M56/3600,T56)+1/3)*G56*(1+0.1*F56)</f>
        <v>40.6894601797335</v>
      </c>
      <c r="T56" s="4">
        <v>2</v>
      </c>
    </row>
    <row r="57" spans="2:20" ht="14.25">
      <c r="B57" s="3">
        <f>MAX(R57,P57*Q57)</f>
        <v>679.2674736632058</v>
      </c>
      <c r="C57" s="2" t="s">
        <v>137</v>
      </c>
      <c r="D57" t="s">
        <v>49</v>
      </c>
      <c r="E57" t="s">
        <v>22</v>
      </c>
      <c r="F57" s="45">
        <v>0</v>
      </c>
      <c r="G57" s="36">
        <v>0.94</v>
      </c>
      <c r="H57" s="4">
        <f>+G57*I57</f>
        <v>31.247357201421153</v>
      </c>
      <c r="I57" s="4">
        <f>+K57/(L57+M57/60+N57/3600)</f>
        <v>33.24186936321399</v>
      </c>
      <c r="J57" s="4">
        <f>+G57*K57</f>
        <v>95.27839999999999</v>
      </c>
      <c r="K57" s="4">
        <v>101.36</v>
      </c>
      <c r="L57" s="2">
        <v>3</v>
      </c>
      <c r="M57" s="2">
        <v>2</v>
      </c>
      <c r="N57" s="2">
        <v>57</v>
      </c>
      <c r="O57" t="s">
        <v>136</v>
      </c>
      <c r="P57" s="2">
        <v>1</v>
      </c>
      <c r="Q57" s="5">
        <f>P57*S57/MAX(S$55:S$58)*1000</f>
        <v>679.2674736632058</v>
      </c>
      <c r="R57" s="5">
        <f>J57/MAX(J$55:J$58)*600*(1+0.1*F57)+25</f>
        <v>488.58714360957396</v>
      </c>
      <c r="S57" s="4">
        <f>+P57*K57/(MAX(L57+M57/60+M57/3600,T57)+1/3)*G57*(1+0.1*F57)</f>
        <v>28.295845570037944</v>
      </c>
      <c r="T57" s="4">
        <v>2</v>
      </c>
    </row>
    <row r="58" spans="2:20" ht="14.25">
      <c r="B58" s="3">
        <f>MAX(R58,P58*Q58)</f>
        <v>526.5777957710236</v>
      </c>
      <c r="C58" s="2" t="s">
        <v>98</v>
      </c>
      <c r="D58" t="s">
        <v>32</v>
      </c>
      <c r="E58" t="s">
        <v>99</v>
      </c>
      <c r="F58" s="45">
        <v>0</v>
      </c>
      <c r="G58" s="36">
        <v>0.94</v>
      </c>
      <c r="H58" s="4">
        <f>+G58*I58</f>
        <v>25.005287671232875</v>
      </c>
      <c r="I58" s="4">
        <f>+K58/(L58+M58/60+N58/3600)</f>
        <v>26.601369863013698</v>
      </c>
      <c r="J58" s="4">
        <f>+G58*K58</f>
        <v>60.8462</v>
      </c>
      <c r="K58" s="4">
        <v>64.73</v>
      </c>
      <c r="L58" s="2">
        <v>2</v>
      </c>
      <c r="M58" s="2">
        <v>26</v>
      </c>
      <c r="N58" s="2">
        <v>0</v>
      </c>
      <c r="O58" t="s">
        <v>133</v>
      </c>
      <c r="P58" s="2">
        <v>1</v>
      </c>
      <c r="Q58" s="5">
        <f>P58*S58/MAX(S$55:S$58)*1000</f>
        <v>526.5777957710236</v>
      </c>
      <c r="R58" s="5">
        <f>J58/MAX(J$55:J$58)*600*(1+0.1*F58)+25</f>
        <v>321.0536287080478</v>
      </c>
      <c r="S58" s="4">
        <f>+P58*K58/(MAX(L58+M58/60+M58/3600,T58)+1/3)*G58*(1+0.1*F58)</f>
        <v>21.935341478069297</v>
      </c>
      <c r="T58" s="4">
        <v>2</v>
      </c>
    </row>
    <row r="59" spans="2:20" ht="14.25">
      <c r="B59" s="3"/>
      <c r="C59" s="2"/>
      <c r="F59" s="46"/>
      <c r="G59" s="36"/>
      <c r="H59" s="4"/>
      <c r="I59" s="4"/>
      <c r="J59" s="4"/>
      <c r="K59" s="4"/>
      <c r="L59" s="2"/>
      <c r="M59" s="2"/>
      <c r="N59" s="2"/>
      <c r="P59" s="2"/>
      <c r="Q59" s="5"/>
      <c r="R59" s="5"/>
      <c r="S59" s="4"/>
      <c r="T59" s="4"/>
    </row>
    <row r="60" spans="1:20" ht="14.25">
      <c r="A60" s="27">
        <v>41466</v>
      </c>
      <c r="B60" s="3"/>
      <c r="C60" s="2"/>
      <c r="F60" s="46"/>
      <c r="G60" s="36"/>
      <c r="H60" s="4"/>
      <c r="I60" s="4"/>
      <c r="J60" s="4"/>
      <c r="K60" s="4"/>
      <c r="L60" s="2"/>
      <c r="M60" s="2"/>
      <c r="N60" s="2"/>
      <c r="P60" s="2"/>
      <c r="Q60" s="5"/>
      <c r="R60" s="5"/>
      <c r="S60" s="4"/>
      <c r="T60" s="4"/>
    </row>
    <row r="61" spans="2:20" ht="14.25">
      <c r="B61" s="3">
        <f>MAX(R61,P61*Q61)-U61</f>
        <v>1000</v>
      </c>
      <c r="C61" s="2" t="s">
        <v>59</v>
      </c>
      <c r="D61" t="s">
        <v>109</v>
      </c>
      <c r="E61" t="s">
        <v>110</v>
      </c>
      <c r="F61" s="46">
        <v>1</v>
      </c>
      <c r="G61" s="36">
        <v>0.915</v>
      </c>
      <c r="H61" s="4">
        <f>+G61*I61</f>
        <v>47.068258381030255</v>
      </c>
      <c r="I61" s="4">
        <f>+K61/(L61+M61/60+N61/3600)</f>
        <v>51.44071954210957</v>
      </c>
      <c r="J61" s="4">
        <f>+G61*K61</f>
        <v>143.9112</v>
      </c>
      <c r="K61" s="4">
        <v>157.28</v>
      </c>
      <c r="L61" s="2">
        <v>3</v>
      </c>
      <c r="M61" s="2">
        <v>3</v>
      </c>
      <c r="N61" s="2">
        <v>27</v>
      </c>
      <c r="O61" s="2" t="s">
        <v>144</v>
      </c>
      <c r="P61" s="2">
        <v>1</v>
      </c>
      <c r="Q61" s="5">
        <f>P61*S61/MAX(S$61:S$65)*1000</f>
        <v>1000</v>
      </c>
      <c r="R61" s="5">
        <f>J61/MAX(J$61:J$65)*600*(1+0.1*F61)+25</f>
        <v>660.666767724021</v>
      </c>
      <c r="S61" s="4">
        <f>+P61*K61/(MAX(L61+M61/60+M61/3600,T61)+1/3)*G61*(1+0.1*F61)</f>
        <v>46.77734154149225</v>
      </c>
      <c r="T61" s="4">
        <v>2</v>
      </c>
    </row>
    <row r="62" spans="2:22" ht="14.25">
      <c r="B62" s="3">
        <f>MAX(R62,P62*Q62)-U62</f>
        <v>762.8325066305508</v>
      </c>
      <c r="C62" s="2" t="s">
        <v>140</v>
      </c>
      <c r="D62" t="s">
        <v>146</v>
      </c>
      <c r="E62" t="s">
        <v>139</v>
      </c>
      <c r="F62" s="46">
        <v>0</v>
      </c>
      <c r="G62" s="36">
        <v>0.865</v>
      </c>
      <c r="H62" s="4">
        <f>+G62*I62</f>
        <v>42.40873226111636</v>
      </c>
      <c r="I62" s="4">
        <f>+K62/(L62+M62/60+N62/3600)</f>
        <v>49.02743614001892</v>
      </c>
      <c r="J62" s="4">
        <f>+G62*K62</f>
        <v>149.42010000000002</v>
      </c>
      <c r="K62" s="4">
        <v>172.74</v>
      </c>
      <c r="L62" s="2">
        <v>3</v>
      </c>
      <c r="M62" s="2">
        <v>31</v>
      </c>
      <c r="N62" s="2">
        <v>24</v>
      </c>
      <c r="O62" s="2" t="s">
        <v>142</v>
      </c>
      <c r="P62" s="2">
        <v>1</v>
      </c>
      <c r="Q62" s="5">
        <f>P62*S62/MAX(S$61:S$65)*1000</f>
        <v>827.8325066305508</v>
      </c>
      <c r="R62" s="5">
        <f>J62/MAX(J$61:J$65)*600*(1+0.1*F62)+25</f>
        <v>625</v>
      </c>
      <c r="S62" s="4">
        <f>+P62*K62/(MAX(L62+M62/60+M62/3600,T62)+1/3)*G62*(1+0.1*F62)</f>
        <v>38.723803901806924</v>
      </c>
      <c r="T62" s="4">
        <v>2</v>
      </c>
      <c r="U62">
        <v>65</v>
      </c>
      <c r="V62" t="s">
        <v>141</v>
      </c>
    </row>
    <row r="63" spans="2:20" ht="14.25">
      <c r="B63" s="3">
        <f>MAX(R63,P63*Q63)-U63</f>
        <v>709.2895120011839</v>
      </c>
      <c r="C63" s="2" t="s">
        <v>73</v>
      </c>
      <c r="D63" t="s">
        <v>30</v>
      </c>
      <c r="E63" t="s">
        <v>22</v>
      </c>
      <c r="F63" s="46">
        <v>0</v>
      </c>
      <c r="G63" s="36">
        <v>0.94</v>
      </c>
      <c r="H63" s="4">
        <f>+G63*I63</f>
        <v>37.777119185702446</v>
      </c>
      <c r="I63" s="4">
        <f>+K63/(L63+M63/60+N63/3600)</f>
        <v>40.1884246656409</v>
      </c>
      <c r="J63" s="4">
        <f>+G63*K63</f>
        <v>88.6608</v>
      </c>
      <c r="K63" s="4">
        <v>94.32</v>
      </c>
      <c r="L63" s="2">
        <v>2</v>
      </c>
      <c r="M63" s="2">
        <v>20</v>
      </c>
      <c r="N63" s="2">
        <v>49</v>
      </c>
      <c r="O63" s="2" t="s">
        <v>145</v>
      </c>
      <c r="P63" s="2">
        <v>1</v>
      </c>
      <c r="Q63" s="5">
        <f>P63*S63/MAX(S$61:S$65)*1000</f>
        <v>709.2895120011839</v>
      </c>
      <c r="R63" s="5">
        <f>J63/MAX(J$61:J$65)*600*(1+0.1*F63)+25</f>
        <v>381.01957166405316</v>
      </c>
      <c r="S63" s="4">
        <f>+P63*K63/(MAX(L63+M63/60+M63/3600,T63)+1/3)*G63*(1+0.1*F63)</f>
        <v>33.17867775467774</v>
      </c>
      <c r="T63" s="4">
        <v>2</v>
      </c>
    </row>
    <row r="64" spans="2:20" ht="14.25">
      <c r="B64" s="3">
        <f>MAX(R64,P64*Q64)-U64</f>
        <v>678.7324579323915</v>
      </c>
      <c r="C64" s="2" t="s">
        <v>127</v>
      </c>
      <c r="D64" t="s">
        <v>138</v>
      </c>
      <c r="E64" t="s">
        <v>126</v>
      </c>
      <c r="F64" s="46">
        <v>0</v>
      </c>
      <c r="G64" s="36">
        <v>0.99</v>
      </c>
      <c r="H64" s="4">
        <f>+G64*I64</f>
        <v>49.830739910313895</v>
      </c>
      <c r="I64" s="4">
        <f>+K64/(L64+M64/60+N64/3600)</f>
        <v>50.33408071748878</v>
      </c>
      <c r="J64" s="4">
        <f>+G64*K64</f>
        <v>74.0817</v>
      </c>
      <c r="K64" s="4">
        <v>74.83</v>
      </c>
      <c r="L64" s="2">
        <v>1</v>
      </c>
      <c r="M64" s="2">
        <v>29</v>
      </c>
      <c r="N64" s="2">
        <v>12</v>
      </c>
      <c r="O64" s="2">
        <v>12</v>
      </c>
      <c r="P64" s="2">
        <v>1</v>
      </c>
      <c r="Q64" s="5">
        <f>P64*S64/MAX(S$61:S$65)*1000</f>
        <v>678.7324579323915</v>
      </c>
      <c r="R64" s="5">
        <f>J64/MAX(J$61:J$65)*600*(1+0.1*F64)+25</f>
        <v>322.4768454846436</v>
      </c>
      <c r="S64" s="4">
        <f>+P64*K64/(MAX(L64+M64/60+M64/3600,T64)+1/3)*G64*(1+0.1*F64)</f>
        <v>31.7493</v>
      </c>
      <c r="T64" s="4">
        <v>2</v>
      </c>
    </row>
    <row r="65" spans="2:22" ht="14.25">
      <c r="B65" s="3">
        <f>MAX(R65,P65*Q65)-U65</f>
        <v>640.9304123930177</v>
      </c>
      <c r="C65" s="2" t="s">
        <v>140</v>
      </c>
      <c r="D65" t="s">
        <v>146</v>
      </c>
      <c r="E65" t="s">
        <v>139</v>
      </c>
      <c r="F65" s="46">
        <v>0</v>
      </c>
      <c r="G65" s="36">
        <v>0.865</v>
      </c>
      <c r="H65" s="4">
        <f>+G65*I65</f>
        <v>32.83399243140965</v>
      </c>
      <c r="I65" s="4">
        <f>+K65/(L65+M65/60+N65/3600)</f>
        <v>37.95837275307474</v>
      </c>
      <c r="J65" s="4">
        <f>+G65*K65</f>
        <v>115.6851</v>
      </c>
      <c r="K65" s="4">
        <v>133.74</v>
      </c>
      <c r="L65" s="2">
        <v>3</v>
      </c>
      <c r="M65" s="2">
        <v>31</v>
      </c>
      <c r="N65" s="2">
        <v>24</v>
      </c>
      <c r="O65" s="2" t="s">
        <v>142</v>
      </c>
      <c r="P65" s="2">
        <v>1</v>
      </c>
      <c r="Q65" s="5">
        <f>P65*S65/MAX(S$61:S$65)*1000</f>
        <v>640.9304123930177</v>
      </c>
      <c r="R65" s="5">
        <f>J65/MAX(J$61:J$65)*600*(1+0.1*F65)+25</f>
        <v>489.5362973254602</v>
      </c>
      <c r="S65" s="4">
        <f>+P65*K65/(MAX(L65+M65/60+M65/3600,T65)+1/3)*G65*(1+0.1*F65)</f>
        <v>29.981020804837666</v>
      </c>
      <c r="T65" s="4">
        <v>2</v>
      </c>
      <c r="V65" t="s">
        <v>143</v>
      </c>
    </row>
    <row r="66" spans="2:20" ht="14.25">
      <c r="B66" s="3"/>
      <c r="C66" s="2"/>
      <c r="F66" s="48"/>
      <c r="G66" s="36"/>
      <c r="H66" s="4"/>
      <c r="I66" s="4"/>
      <c r="J66" s="4"/>
      <c r="K66" s="4"/>
      <c r="L66" s="2"/>
      <c r="M66" s="2"/>
      <c r="N66" s="2"/>
      <c r="O66" s="2"/>
      <c r="P66" s="2"/>
      <c r="Q66" s="5"/>
      <c r="R66" s="5"/>
      <c r="S66" s="4"/>
      <c r="T66" s="4"/>
    </row>
    <row r="67" spans="1:20" ht="14.25">
      <c r="A67" s="27">
        <v>41468</v>
      </c>
      <c r="B67" s="3"/>
      <c r="C67" s="2"/>
      <c r="F67" s="48"/>
      <c r="G67" s="36"/>
      <c r="H67" s="4"/>
      <c r="I67" s="4"/>
      <c r="J67" s="4"/>
      <c r="K67" s="4"/>
      <c r="L67" s="2"/>
      <c r="M67" s="2"/>
      <c r="N67" s="2"/>
      <c r="O67" s="2"/>
      <c r="P67" s="2"/>
      <c r="Q67" s="5"/>
      <c r="R67" s="5"/>
      <c r="S67" s="4"/>
      <c r="T67" s="4"/>
    </row>
    <row r="68" spans="2:20" ht="14.25">
      <c r="B68" s="3">
        <f>MAX(R68,P68*Q68)</f>
        <v>1000</v>
      </c>
      <c r="C68" s="2" t="s">
        <v>59</v>
      </c>
      <c r="D68" t="s">
        <v>109</v>
      </c>
      <c r="E68" t="s">
        <v>110</v>
      </c>
      <c r="F68" s="48">
        <v>1</v>
      </c>
      <c r="G68" s="36">
        <v>0.915</v>
      </c>
      <c r="H68" s="4">
        <f aca="true" t="shared" si="14" ref="H68:H73">+G68*I68</f>
        <v>52.75078977272727</v>
      </c>
      <c r="I68" s="4">
        <f aca="true" t="shared" si="15" ref="I68:I73">+K68/(L68+M68/60+N68/3600)</f>
        <v>57.65113636363636</v>
      </c>
      <c r="J68" s="4">
        <f aca="true" t="shared" si="16" ref="J68:J73">+G68*K68</f>
        <v>154.73565000000002</v>
      </c>
      <c r="K68" s="4">
        <v>169.11</v>
      </c>
      <c r="L68" s="2">
        <v>2</v>
      </c>
      <c r="M68" s="2">
        <v>56</v>
      </c>
      <c r="N68" s="2">
        <v>0</v>
      </c>
      <c r="O68" s="2" t="s">
        <v>156</v>
      </c>
      <c r="P68" s="2">
        <v>1</v>
      </c>
      <c r="Q68" s="5">
        <f aca="true" t="shared" si="17" ref="Q68:Q73">P68*S68/MAX(S$68:S$72)*1000</f>
        <v>1000</v>
      </c>
      <c r="R68" s="5">
        <f aca="true" t="shared" si="18" ref="R68:R73">J68/MAX(J$68:J$72)*600*(1+0.1*F68)+25</f>
        <v>685</v>
      </c>
      <c r="S68" s="4">
        <f aca="true" t="shared" si="19" ref="S68:S73">+P68*K68/(MAX(L68+M68/60+M68/3600,T68)+1/3)*G68*(1+0.1*F68)</f>
        <v>51.85791926201761</v>
      </c>
      <c r="T68" s="4">
        <v>2</v>
      </c>
    </row>
    <row r="69" spans="2:20" ht="14.25">
      <c r="B69" s="3">
        <f>MAX(R69,P69*Q69)</f>
        <v>901.447419741992</v>
      </c>
      <c r="C69" s="2" t="s">
        <v>92</v>
      </c>
      <c r="D69" t="s">
        <v>27</v>
      </c>
      <c r="E69" t="s">
        <v>91</v>
      </c>
      <c r="F69" s="48">
        <v>1</v>
      </c>
      <c r="G69" s="36">
        <v>0.915</v>
      </c>
      <c r="H69" s="4">
        <f t="shared" si="14"/>
        <v>47.94982441021222</v>
      </c>
      <c r="I69" s="4">
        <f t="shared" si="15"/>
        <v>52.40417968329204</v>
      </c>
      <c r="J69" s="4">
        <f t="shared" si="16"/>
        <v>123.64395</v>
      </c>
      <c r="K69" s="4">
        <v>135.13</v>
      </c>
      <c r="L69" s="2">
        <v>2</v>
      </c>
      <c r="M69" s="2">
        <v>34</v>
      </c>
      <c r="N69" s="2">
        <v>43</v>
      </c>
      <c r="O69" s="2" t="s">
        <v>163</v>
      </c>
      <c r="P69" s="2">
        <v>1</v>
      </c>
      <c r="Q69" s="5">
        <f t="shared" si="17"/>
        <v>901.447419741992</v>
      </c>
      <c r="R69" s="5">
        <f t="shared" si="18"/>
        <v>552.3833599432322</v>
      </c>
      <c r="S69" s="4">
        <f t="shared" si="19"/>
        <v>46.74718751193432</v>
      </c>
      <c r="T69" s="4">
        <v>2</v>
      </c>
    </row>
    <row r="70" spans="2:20" ht="14.25">
      <c r="B70" s="3">
        <f>MAX(R70,P70*Q70)</f>
        <v>816.4496395325625</v>
      </c>
      <c r="C70" s="2" t="s">
        <v>160</v>
      </c>
      <c r="D70" t="s">
        <v>157</v>
      </c>
      <c r="E70" t="s">
        <v>81</v>
      </c>
      <c r="F70" s="48">
        <v>1</v>
      </c>
      <c r="G70" s="36">
        <v>0.88</v>
      </c>
      <c r="H70" s="4">
        <f t="shared" si="14"/>
        <v>44.77405405405406</v>
      </c>
      <c r="I70" s="4">
        <f t="shared" si="15"/>
        <v>50.87960687960689</v>
      </c>
      <c r="J70" s="4">
        <f t="shared" si="16"/>
        <v>91.1152</v>
      </c>
      <c r="K70" s="4">
        <v>103.54</v>
      </c>
      <c r="L70" s="2">
        <v>2</v>
      </c>
      <c r="M70" s="2">
        <v>2</v>
      </c>
      <c r="N70" s="2">
        <v>6</v>
      </c>
      <c r="O70" s="2" t="s">
        <v>158</v>
      </c>
      <c r="P70" s="2">
        <v>1</v>
      </c>
      <c r="Q70" s="5">
        <f t="shared" si="17"/>
        <v>816.4496395325625</v>
      </c>
      <c r="R70" s="5">
        <f t="shared" si="18"/>
        <v>413.6372145009893</v>
      </c>
      <c r="S70" s="4">
        <f t="shared" si="19"/>
        <v>42.33937948838301</v>
      </c>
      <c r="T70" s="4">
        <v>2</v>
      </c>
    </row>
    <row r="71" spans="2:20" ht="14.25">
      <c r="B71" s="3">
        <f>MAX(R71,P71*Q71)</f>
        <v>704.0663948755436</v>
      </c>
      <c r="C71" s="2" t="s">
        <v>137</v>
      </c>
      <c r="D71" t="s">
        <v>49</v>
      </c>
      <c r="E71" t="s">
        <v>22</v>
      </c>
      <c r="F71" s="48">
        <v>0</v>
      </c>
      <c r="G71" s="36">
        <v>0.94</v>
      </c>
      <c r="H71" s="4">
        <f t="shared" si="14"/>
        <v>40.952495446265935</v>
      </c>
      <c r="I71" s="4">
        <f t="shared" si="15"/>
        <v>43.56648451730419</v>
      </c>
      <c r="J71" s="4">
        <f t="shared" si="16"/>
        <v>112.4146</v>
      </c>
      <c r="K71" s="4">
        <v>119.59</v>
      </c>
      <c r="L71" s="2">
        <v>2</v>
      </c>
      <c r="M71" s="2">
        <v>44</v>
      </c>
      <c r="N71" s="2">
        <v>42</v>
      </c>
      <c r="O71" s="2" t="s">
        <v>159</v>
      </c>
      <c r="P71" s="2">
        <v>1</v>
      </c>
      <c r="Q71" s="5">
        <f t="shared" si="17"/>
        <v>704.0663948755436</v>
      </c>
      <c r="R71" s="5">
        <f t="shared" si="18"/>
        <v>460.8967051225751</v>
      </c>
      <c r="S71" s="4">
        <f t="shared" si="19"/>
        <v>36.51141826055575</v>
      </c>
      <c r="T71" s="4">
        <v>2</v>
      </c>
    </row>
    <row r="72" spans="2:20" ht="14.25">
      <c r="B72" s="3">
        <f>MAX(R72,P72*Q72)</f>
        <v>689.4062554788378</v>
      </c>
      <c r="C72" s="2" t="s">
        <v>82</v>
      </c>
      <c r="D72" t="s">
        <v>83</v>
      </c>
      <c r="E72" t="s">
        <v>84</v>
      </c>
      <c r="F72" s="48">
        <v>1</v>
      </c>
      <c r="G72" s="36">
        <v>0.845</v>
      </c>
      <c r="H72" s="4">
        <f t="shared" si="14"/>
        <v>36.3144926428435</v>
      </c>
      <c r="I72" s="4">
        <f t="shared" si="15"/>
        <v>42.97573093827633</v>
      </c>
      <c r="J72" s="4">
        <f t="shared" si="16"/>
        <v>105.5743</v>
      </c>
      <c r="K72" s="4">
        <v>124.94</v>
      </c>
      <c r="L72" s="2">
        <v>2</v>
      </c>
      <c r="M72" s="2">
        <v>54</v>
      </c>
      <c r="N72" s="2">
        <v>26</v>
      </c>
      <c r="O72" s="2" t="s">
        <v>158</v>
      </c>
      <c r="P72" s="2">
        <v>1</v>
      </c>
      <c r="Q72" s="5">
        <f t="shared" si="17"/>
        <v>689.4062554788378</v>
      </c>
      <c r="R72" s="5">
        <f t="shared" si="18"/>
        <v>475.3101773896319</v>
      </c>
      <c r="S72" s="4">
        <f t="shared" si="19"/>
        <v>35.75117393535146</v>
      </c>
      <c r="T72" s="4">
        <v>2</v>
      </c>
    </row>
    <row r="73" spans="2:22" ht="14.25">
      <c r="B73" s="3">
        <f>MAX(R73,P73*Q73)-U73</f>
        <v>565.6854160530222</v>
      </c>
      <c r="C73" s="2" t="s">
        <v>98</v>
      </c>
      <c r="D73" t="s">
        <v>32</v>
      </c>
      <c r="E73" t="s">
        <v>99</v>
      </c>
      <c r="F73" s="48">
        <v>0</v>
      </c>
      <c r="G73" s="36">
        <v>0.94</v>
      </c>
      <c r="H73" s="4">
        <f t="shared" si="14"/>
        <v>35.854285714285716</v>
      </c>
      <c r="I73" s="4">
        <f t="shared" si="15"/>
        <v>38.142857142857146</v>
      </c>
      <c r="J73" s="4">
        <f t="shared" si="16"/>
        <v>71.111</v>
      </c>
      <c r="K73" s="4">
        <v>75.65</v>
      </c>
      <c r="L73" s="2">
        <v>1</v>
      </c>
      <c r="M73" s="2">
        <v>59</v>
      </c>
      <c r="N73" s="2">
        <v>0</v>
      </c>
      <c r="O73" s="2" t="s">
        <v>154</v>
      </c>
      <c r="P73" s="2">
        <v>1</v>
      </c>
      <c r="Q73" s="5">
        <f t="shared" si="17"/>
        <v>587.6854160530222</v>
      </c>
      <c r="R73" s="5">
        <f t="shared" si="18"/>
        <v>300.73865492535174</v>
      </c>
      <c r="S73" s="4">
        <f t="shared" si="19"/>
        <v>30.476142857142854</v>
      </c>
      <c r="T73" s="4">
        <v>2</v>
      </c>
      <c r="U73">
        <v>22</v>
      </c>
      <c r="V73" t="s">
        <v>155</v>
      </c>
    </row>
    <row r="74" spans="2:20" ht="14.25">
      <c r="B74" s="3"/>
      <c r="C74" s="2"/>
      <c r="F74" s="48"/>
      <c r="G74" s="36"/>
      <c r="H74" s="4"/>
      <c r="I74" s="4"/>
      <c r="J74" s="4"/>
      <c r="K74" s="4"/>
      <c r="L74" s="2"/>
      <c r="M74" s="2"/>
      <c r="N74" s="2"/>
      <c r="O74" s="2"/>
      <c r="P74" s="2"/>
      <c r="Q74" s="5"/>
      <c r="R74" s="5"/>
      <c r="S74" s="4"/>
      <c r="T74" s="4"/>
    </row>
    <row r="75" spans="1:20" ht="14.25">
      <c r="A75" s="27">
        <v>41469</v>
      </c>
      <c r="B75" s="3"/>
      <c r="C75" s="2"/>
      <c r="F75" s="48"/>
      <c r="G75" s="36"/>
      <c r="H75" s="4"/>
      <c r="I75" s="4"/>
      <c r="J75" s="4"/>
      <c r="K75" s="4"/>
      <c r="L75" s="2"/>
      <c r="M75" s="2"/>
      <c r="N75" s="2"/>
      <c r="O75" s="2"/>
      <c r="P75" s="2"/>
      <c r="Q75" s="5"/>
      <c r="R75" s="5"/>
      <c r="S75" s="4"/>
      <c r="T75" s="4"/>
    </row>
    <row r="76" spans="2:20" ht="14.25">
      <c r="B76" s="3">
        <f aca="true" t="shared" si="20" ref="B76:B82">MAX(R76,P76*Q76)</f>
        <v>1000</v>
      </c>
      <c r="C76" s="2" t="s">
        <v>79</v>
      </c>
      <c r="D76" t="s">
        <v>80</v>
      </c>
      <c r="E76" t="s">
        <v>81</v>
      </c>
      <c r="F76" s="48">
        <v>1</v>
      </c>
      <c r="G76" s="36">
        <v>0.88</v>
      </c>
      <c r="H76" s="4">
        <f aca="true" t="shared" si="21" ref="H76:H82">+G76*I76</f>
        <v>49.747970767844635</v>
      </c>
      <c r="I76" s="4">
        <f aca="true" t="shared" si="22" ref="I76:I82">+K76/(L76+M76/60+N76/3600)</f>
        <v>56.53178496345981</v>
      </c>
      <c r="J76" s="4">
        <f aca="true" t="shared" si="23" ref="J76:J82">+G76*K76</f>
        <v>138.0368</v>
      </c>
      <c r="K76" s="4">
        <v>156.86</v>
      </c>
      <c r="L76" s="2">
        <v>2</v>
      </c>
      <c r="M76" s="2">
        <v>46</v>
      </c>
      <c r="N76" s="2">
        <v>29</v>
      </c>
      <c r="O76" s="2" t="s">
        <v>148</v>
      </c>
      <c r="P76" s="2">
        <v>1</v>
      </c>
      <c r="Q76" s="5">
        <f aca="true" t="shared" si="24" ref="Q76:Q82">P76*S76/MAX(S$76:S$81)*1000</f>
        <v>1000</v>
      </c>
      <c r="R76" s="5">
        <f aca="true" t="shared" si="25" ref="R76:R82">J76/MAX(J$76:J$81)*600*(1+0.1*F76)+25</f>
        <v>545.9722222222222</v>
      </c>
      <c r="S76" s="4">
        <f aca="true" t="shared" si="26" ref="S76:S82">+P76*K76/(MAX(L76+M76/60+M76/3600,T76)+1/3)*G76*(1+0.1*F76)</f>
        <v>48.77973656969481</v>
      </c>
      <c r="T76" s="4">
        <v>2</v>
      </c>
    </row>
    <row r="77" spans="2:20" ht="14.25">
      <c r="B77" s="3">
        <f t="shared" si="20"/>
        <v>958.2745459454666</v>
      </c>
      <c r="C77" s="2" t="s">
        <v>59</v>
      </c>
      <c r="D77" t="s">
        <v>109</v>
      </c>
      <c r="E77" t="s">
        <v>110</v>
      </c>
      <c r="F77" s="45">
        <v>1</v>
      </c>
      <c r="G77" s="36">
        <v>0.915</v>
      </c>
      <c r="H77" s="4">
        <f t="shared" si="21"/>
        <v>47.06177861364858</v>
      </c>
      <c r="I77" s="4">
        <f t="shared" si="22"/>
        <v>51.43363782912413</v>
      </c>
      <c r="J77" s="4">
        <f t="shared" si="23"/>
        <v>145.96995</v>
      </c>
      <c r="K77" s="4">
        <v>159.53</v>
      </c>
      <c r="L77" s="2">
        <v>3</v>
      </c>
      <c r="M77" s="2">
        <v>6</v>
      </c>
      <c r="N77" s="2">
        <v>6</v>
      </c>
      <c r="O77" t="s">
        <v>149</v>
      </c>
      <c r="P77" s="2">
        <v>1</v>
      </c>
      <c r="Q77" s="5">
        <f t="shared" si="24"/>
        <v>958.2745459454666</v>
      </c>
      <c r="R77" s="5">
        <f t="shared" si="25"/>
        <v>575.9131567028986</v>
      </c>
      <c r="S77" s="4">
        <f t="shared" si="26"/>
        <v>46.74437991266377</v>
      </c>
      <c r="T77" s="4">
        <v>2</v>
      </c>
    </row>
    <row r="78" spans="2:20" ht="14.25">
      <c r="B78" s="3">
        <f t="shared" si="20"/>
        <v>864.3284811302129</v>
      </c>
      <c r="C78" s="2" t="s">
        <v>92</v>
      </c>
      <c r="D78" t="s">
        <v>150</v>
      </c>
      <c r="E78" t="s">
        <v>91</v>
      </c>
      <c r="F78" s="48">
        <v>1</v>
      </c>
      <c r="G78" s="36">
        <v>0.915</v>
      </c>
      <c r="H78" s="4">
        <f t="shared" si="21"/>
        <v>42.418060379374836</v>
      </c>
      <c r="I78" s="4">
        <f t="shared" si="22"/>
        <v>46.358535933742985</v>
      </c>
      <c r="J78" s="4">
        <f t="shared" si="23"/>
        <v>132.309</v>
      </c>
      <c r="K78" s="4">
        <v>144.6</v>
      </c>
      <c r="L78" s="2">
        <v>3</v>
      </c>
      <c r="M78" s="2">
        <v>7</v>
      </c>
      <c r="N78" s="2">
        <v>9</v>
      </c>
      <c r="O78" t="s">
        <v>164</v>
      </c>
      <c r="P78" s="2">
        <v>1</v>
      </c>
      <c r="Q78" s="5">
        <f t="shared" si="24"/>
        <v>864.3284811302129</v>
      </c>
      <c r="R78" s="5">
        <f t="shared" si="25"/>
        <v>524.3546195652174</v>
      </c>
      <c r="S78" s="4">
        <f t="shared" si="26"/>
        <v>42.161715619216224</v>
      </c>
      <c r="T78" s="4">
        <v>2</v>
      </c>
    </row>
    <row r="79" spans="2:20" ht="14.25">
      <c r="B79" s="3">
        <f t="shared" si="20"/>
        <v>853.3451459195893</v>
      </c>
      <c r="C79" s="2" t="s">
        <v>82</v>
      </c>
      <c r="D79" t="s">
        <v>83</v>
      </c>
      <c r="E79" t="s">
        <v>84</v>
      </c>
      <c r="F79" s="48">
        <v>1</v>
      </c>
      <c r="G79" s="36">
        <v>0.845</v>
      </c>
      <c r="H79" s="4">
        <f t="shared" si="21"/>
        <v>42.76650366748166</v>
      </c>
      <c r="I79" s="4">
        <f t="shared" si="22"/>
        <v>50.61124694376528</v>
      </c>
      <c r="J79" s="4">
        <f t="shared" si="23"/>
        <v>106.8925</v>
      </c>
      <c r="K79" s="4">
        <v>126.5</v>
      </c>
      <c r="L79" s="2">
        <v>2</v>
      </c>
      <c r="M79" s="2">
        <v>29</v>
      </c>
      <c r="N79" s="2">
        <v>58</v>
      </c>
      <c r="O79" t="s">
        <v>151</v>
      </c>
      <c r="P79" s="2">
        <v>1</v>
      </c>
      <c r="Q79" s="5">
        <f t="shared" si="24"/>
        <v>853.3451459195893</v>
      </c>
      <c r="R79" s="5">
        <f t="shared" si="25"/>
        <v>428.4288194444444</v>
      </c>
      <c r="S79" s="4">
        <f t="shared" si="26"/>
        <v>41.625951420985345</v>
      </c>
      <c r="T79" s="4">
        <v>2</v>
      </c>
    </row>
    <row r="80" spans="2:22" ht="14.25">
      <c r="B80" s="3">
        <f t="shared" si="20"/>
        <v>840.4995398600316</v>
      </c>
      <c r="C80" s="2" t="s">
        <v>79</v>
      </c>
      <c r="D80" t="s">
        <v>80</v>
      </c>
      <c r="E80" t="s">
        <v>81</v>
      </c>
      <c r="F80" s="48">
        <v>0</v>
      </c>
      <c r="G80" s="36">
        <v>0.88</v>
      </c>
      <c r="H80" s="4">
        <f t="shared" si="21"/>
        <v>44.63591605218378</v>
      </c>
      <c r="I80" s="4">
        <f t="shared" si="22"/>
        <v>50.72263187748157</v>
      </c>
      <c r="J80" s="4">
        <f t="shared" si="23"/>
        <v>174.8736</v>
      </c>
      <c r="K80" s="4">
        <v>198.72</v>
      </c>
      <c r="L80" s="2">
        <v>3</v>
      </c>
      <c r="M80" s="2">
        <v>55</v>
      </c>
      <c r="N80" s="2">
        <v>4</v>
      </c>
      <c r="O80" t="s">
        <v>147</v>
      </c>
      <c r="P80" s="2">
        <v>1</v>
      </c>
      <c r="Q80" s="5">
        <f t="shared" si="24"/>
        <v>840.4995398600316</v>
      </c>
      <c r="R80" s="5">
        <f t="shared" si="25"/>
        <v>625</v>
      </c>
      <c r="S80" s="4">
        <f t="shared" si="26"/>
        <v>40.99934614132205</v>
      </c>
      <c r="T80" s="4">
        <v>2</v>
      </c>
      <c r="V80" t="s">
        <v>162</v>
      </c>
    </row>
    <row r="81" spans="2:22" ht="14.25">
      <c r="B81" s="3">
        <f>MAX(R81,P81*Q81)-U81</f>
        <v>605.2545396038848</v>
      </c>
      <c r="C81" s="2" t="s">
        <v>98</v>
      </c>
      <c r="D81" t="s">
        <v>32</v>
      </c>
      <c r="E81" t="s">
        <v>99</v>
      </c>
      <c r="F81" s="48">
        <v>0</v>
      </c>
      <c r="G81" s="36">
        <v>0.94</v>
      </c>
      <c r="H81" s="4">
        <f t="shared" si="21"/>
        <v>33.554590237348854</v>
      </c>
      <c r="I81" s="4">
        <f t="shared" si="22"/>
        <v>35.69637259292431</v>
      </c>
      <c r="J81" s="4">
        <f t="shared" si="23"/>
        <v>124.87899999999999</v>
      </c>
      <c r="K81" s="4">
        <v>132.85</v>
      </c>
      <c r="L81" s="2">
        <v>3</v>
      </c>
      <c r="M81" s="2">
        <v>43</v>
      </c>
      <c r="N81" s="2">
        <v>18</v>
      </c>
      <c r="O81" t="s">
        <v>153</v>
      </c>
      <c r="P81" s="2">
        <v>1</v>
      </c>
      <c r="Q81" s="5">
        <f t="shared" si="24"/>
        <v>630.2545396038848</v>
      </c>
      <c r="R81" s="5">
        <f t="shared" si="25"/>
        <v>453.46604633289405</v>
      </c>
      <c r="S81" s="4">
        <f t="shared" si="26"/>
        <v>30.74365041373179</v>
      </c>
      <c r="T81" s="4">
        <v>2</v>
      </c>
      <c r="U81">
        <v>25</v>
      </c>
      <c r="V81" t="s">
        <v>161</v>
      </c>
    </row>
    <row r="82" spans="2:20" ht="14.25">
      <c r="B82" s="3">
        <f t="shared" si="20"/>
        <v>557.9065608854766</v>
      </c>
      <c r="C82" s="2" t="s">
        <v>137</v>
      </c>
      <c r="D82" t="s">
        <v>49</v>
      </c>
      <c r="E82" t="s">
        <v>22</v>
      </c>
      <c r="F82" s="48">
        <v>0</v>
      </c>
      <c r="G82" s="36">
        <v>0.94</v>
      </c>
      <c r="H82" s="4">
        <f t="shared" si="21"/>
        <v>30.450931602596107</v>
      </c>
      <c r="I82" s="4">
        <f t="shared" si="22"/>
        <v>32.3946080878682</v>
      </c>
      <c r="J82" s="4">
        <f t="shared" si="23"/>
        <v>84.7128</v>
      </c>
      <c r="K82" s="4">
        <v>90.12</v>
      </c>
      <c r="L82" s="2">
        <v>2</v>
      </c>
      <c r="M82" s="2">
        <v>46</v>
      </c>
      <c r="N82" s="2">
        <v>55</v>
      </c>
      <c r="O82" t="s">
        <v>152</v>
      </c>
      <c r="P82" s="2">
        <v>1</v>
      </c>
      <c r="Q82" s="5">
        <f t="shared" si="24"/>
        <v>557.9065608854766</v>
      </c>
      <c r="R82" s="5">
        <f t="shared" si="25"/>
        <v>315.6538208168643</v>
      </c>
      <c r="S82" s="4">
        <f t="shared" si="26"/>
        <v>27.214535070497945</v>
      </c>
      <c r="T82" s="4">
        <v>2</v>
      </c>
    </row>
    <row r="83" spans="2:20" ht="14.25">
      <c r="B83" s="3"/>
      <c r="C83" s="2"/>
      <c r="F83" s="49"/>
      <c r="G83" s="36"/>
      <c r="H83" s="4"/>
      <c r="I83" s="4"/>
      <c r="J83" s="4"/>
      <c r="K83" s="4"/>
      <c r="L83" s="2"/>
      <c r="M83" s="2"/>
      <c r="N83" s="2"/>
      <c r="P83" s="2"/>
      <c r="Q83" s="5"/>
      <c r="R83" s="5"/>
      <c r="S83" s="4"/>
      <c r="T83" s="4"/>
    </row>
    <row r="84" spans="1:20" ht="14.25">
      <c r="A84" s="27">
        <v>41475</v>
      </c>
      <c r="B84" s="3"/>
      <c r="C84" s="2"/>
      <c r="F84" s="49"/>
      <c r="G84" s="36"/>
      <c r="H84" s="4"/>
      <c r="I84" s="4"/>
      <c r="J84" s="4"/>
      <c r="K84" s="4"/>
      <c r="L84" s="2"/>
      <c r="M84" s="2"/>
      <c r="N84" s="2"/>
      <c r="P84" s="2"/>
      <c r="Q84" s="5"/>
      <c r="R84" s="5"/>
      <c r="S84" s="4"/>
      <c r="T84" s="4"/>
    </row>
    <row r="85" spans="2:20" ht="14.25">
      <c r="B85" s="3">
        <f>MAX(R85,P85*Q85)</f>
        <v>1000</v>
      </c>
      <c r="C85" s="2" t="s">
        <v>59</v>
      </c>
      <c r="D85" t="s">
        <v>109</v>
      </c>
      <c r="E85" t="s">
        <v>110</v>
      </c>
      <c r="F85" s="49">
        <v>0</v>
      </c>
      <c r="G85" s="36">
        <v>0.915</v>
      </c>
      <c r="H85" s="4">
        <f>+G85*I85</f>
        <v>52.74822618125484</v>
      </c>
      <c r="I85" s="4">
        <f>+K85/(L85+M85/60+N85/3600)</f>
        <v>57.64833462432223</v>
      </c>
      <c r="J85" s="4">
        <f>+G85*K85</f>
        <v>170.2449</v>
      </c>
      <c r="K85" s="4">
        <v>186.06</v>
      </c>
      <c r="L85" s="2">
        <v>3</v>
      </c>
      <c r="M85" s="2">
        <v>13</v>
      </c>
      <c r="N85" s="2">
        <v>39</v>
      </c>
      <c r="O85" t="s">
        <v>167</v>
      </c>
      <c r="P85" s="2">
        <v>1</v>
      </c>
      <c r="Q85" s="5">
        <f>P85*S85/MAX(S$85:S$88)*1000</f>
        <v>1000</v>
      </c>
      <c r="R85" s="5">
        <f>J85/MAX(J$85:J$88)*600*(1+0.1*F85)+25</f>
        <v>625</v>
      </c>
      <c r="S85" s="4">
        <f>+P85*K85/(MAX(L85+M85/60+M85/3600,T85)+1/3)*G85*(1+0.1*F85)</f>
        <v>47.907577581489875</v>
      </c>
      <c r="T85" s="4">
        <v>2</v>
      </c>
    </row>
    <row r="86" spans="2:20" ht="14.25">
      <c r="B86" s="3">
        <f>MAX(R86,P86*Q86)</f>
        <v>922.805472213072</v>
      </c>
      <c r="C86" s="2" t="s">
        <v>112</v>
      </c>
      <c r="D86" t="s">
        <v>32</v>
      </c>
      <c r="E86" t="s">
        <v>108</v>
      </c>
      <c r="F86" s="49">
        <v>0</v>
      </c>
      <c r="G86" s="36">
        <v>0.885</v>
      </c>
      <c r="H86" s="4">
        <f>+G86*I86</f>
        <v>50.147947480641896</v>
      </c>
      <c r="I86" s="4">
        <f>+K86/(L86+M86/60+N86/3600)</f>
        <v>56.664347435753555</v>
      </c>
      <c r="J86" s="4">
        <f>+G86*K86</f>
        <v>124.1301</v>
      </c>
      <c r="K86" s="4">
        <v>140.26</v>
      </c>
      <c r="L86" s="2">
        <v>2</v>
      </c>
      <c r="M86" s="2">
        <v>28</v>
      </c>
      <c r="N86" s="2">
        <v>31</v>
      </c>
      <c r="O86" t="s">
        <v>166</v>
      </c>
      <c r="P86" s="2">
        <v>1</v>
      </c>
      <c r="Q86" s="5">
        <f>P86*S86/MAX(S$85:S$88)*1000</f>
        <v>922.805472213072</v>
      </c>
      <c r="R86" s="5">
        <f>J86/MAX(J$85:J$88)*600*(1+0.1*F86)+25</f>
        <v>462.4760124972907</v>
      </c>
      <c r="S86" s="4">
        <f>+P86*K86/(MAX(L86+M86/60+M86/3600,T86)+1/3)*G86*(1+0.1*F86)</f>
        <v>44.209374752671145</v>
      </c>
      <c r="T86" s="4">
        <v>2</v>
      </c>
    </row>
    <row r="87" spans="1:20" ht="14.25">
      <c r="A87" s="27"/>
      <c r="B87" s="3">
        <f>MAX(R87,P87*Q87)</f>
        <v>704.789103947596</v>
      </c>
      <c r="C87" s="2" t="s">
        <v>74</v>
      </c>
      <c r="D87" t="s">
        <v>53</v>
      </c>
      <c r="E87" t="s">
        <v>55</v>
      </c>
      <c r="F87" s="49">
        <v>0</v>
      </c>
      <c r="G87" s="36">
        <v>0.939</v>
      </c>
      <c r="H87" s="4">
        <f>+G87*I87</f>
        <v>37.182094133697134</v>
      </c>
      <c r="I87" s="4">
        <f>+K87/(L87+M87/60+N87/3600)</f>
        <v>39.59754433833561</v>
      </c>
      <c r="J87" s="4">
        <f>+G87*K87</f>
        <v>121.13099999999999</v>
      </c>
      <c r="K87" s="4">
        <v>129</v>
      </c>
      <c r="L87" s="2">
        <v>3</v>
      </c>
      <c r="M87" s="2">
        <v>15</v>
      </c>
      <c r="N87" s="2">
        <v>28</v>
      </c>
      <c r="O87" t="s">
        <v>165</v>
      </c>
      <c r="P87" s="2">
        <v>1</v>
      </c>
      <c r="Q87" s="5">
        <f>P87*S87/MAX(S$85:S$88)*1000</f>
        <v>704.789103947596</v>
      </c>
      <c r="R87" s="5">
        <f>J87/MAX(J$85:J$88)*600*(1+0.1*F87)+25</f>
        <v>451.90618044945836</v>
      </c>
      <c r="S87" s="4">
        <f>+P87*K87/(MAX(L87+M87/60+M87/3600,T87)+1/3)*G87*(1+0.1*F87)</f>
        <v>33.764738675958185</v>
      </c>
      <c r="T87" s="4">
        <v>2</v>
      </c>
    </row>
    <row r="88" spans="2:20" ht="14.25">
      <c r="B88" s="3">
        <f>MAX(R88,P88*Q88)</f>
        <v>637.364875893743</v>
      </c>
      <c r="C88" s="2" t="s">
        <v>137</v>
      </c>
      <c r="D88" t="s">
        <v>49</v>
      </c>
      <c r="E88" t="s">
        <v>22</v>
      </c>
      <c r="F88" s="49">
        <v>0</v>
      </c>
      <c r="G88" s="36">
        <v>0.94</v>
      </c>
      <c r="H88" s="4">
        <f>+G88*I88</f>
        <v>33.806172300981466</v>
      </c>
      <c r="I88" s="4">
        <f>+K88/(L88+M88/60+N88/3600)</f>
        <v>35.964013086150494</v>
      </c>
      <c r="J88" s="4">
        <f>+G88*K88</f>
        <v>103.3342</v>
      </c>
      <c r="K88" s="4">
        <v>109.93</v>
      </c>
      <c r="L88" s="2">
        <v>3</v>
      </c>
      <c r="M88" s="2">
        <v>3</v>
      </c>
      <c r="N88" s="2">
        <v>24</v>
      </c>
      <c r="O88" t="s">
        <v>168</v>
      </c>
      <c r="P88" s="2">
        <v>1</v>
      </c>
      <c r="Q88" s="5">
        <f>P88*S88/MAX(S$85:S$88)*1000</f>
        <v>637.364875893743</v>
      </c>
      <c r="R88" s="5">
        <f>J88/MAX(J$85:J$88)*600*(1+0.1*F88)+25</f>
        <v>389.18430155616994</v>
      </c>
      <c r="S88" s="4">
        <f>+P88*K88/(MAX(L88+M88/60+M88/3600,T88)+1/3)*G88*(1+0.1*F88)</f>
        <v>30.53460723959616</v>
      </c>
      <c r="T88" s="4">
        <v>2</v>
      </c>
    </row>
    <row r="89" spans="2:20" ht="14.25">
      <c r="B89" s="3">
        <f>MAX(R89,P89*Q89)</f>
        <v>462.025328833709</v>
      </c>
      <c r="C89" s="2" t="s">
        <v>160</v>
      </c>
      <c r="D89" t="s">
        <v>16</v>
      </c>
      <c r="E89" t="s">
        <v>81</v>
      </c>
      <c r="F89" s="50">
        <v>0</v>
      </c>
      <c r="G89" s="36">
        <v>0.88</v>
      </c>
      <c r="H89" s="4">
        <f>+G89*I89</f>
        <v>30.56047337278107</v>
      </c>
      <c r="I89" s="4">
        <f>+K89/(L89+M89/60+N89/3600)</f>
        <v>34.72781065088758</v>
      </c>
      <c r="J89" s="4">
        <f>+G89*K89</f>
        <v>51.6472</v>
      </c>
      <c r="K89" s="4">
        <v>58.69</v>
      </c>
      <c r="L89" s="2">
        <v>1</v>
      </c>
      <c r="M89" s="2">
        <v>41</v>
      </c>
      <c r="N89" s="2">
        <v>24</v>
      </c>
      <c r="O89" t="s">
        <v>169</v>
      </c>
      <c r="P89" s="2">
        <v>1</v>
      </c>
      <c r="Q89" s="5">
        <f>P89*S89/MAX(S$85:S$88)*1000</f>
        <v>462.025328833709</v>
      </c>
      <c r="R89" s="5">
        <f>J89/MAX(J$85:J$88)*600*(1+0.1*F89)+25</f>
        <v>207.0220165185565</v>
      </c>
      <c r="S89" s="4">
        <f>+P89*K89/(MAX(L89+M89/60+M89/3600,T89)+1/3)*G89*(1+0.1*F89)</f>
        <v>22.134514285714285</v>
      </c>
      <c r="T89" s="4">
        <v>2</v>
      </c>
    </row>
    <row r="90" spans="2:20" ht="14.25">
      <c r="B90" s="3"/>
      <c r="C90" s="2"/>
      <c r="F90" s="53"/>
      <c r="G90" s="36"/>
      <c r="H90" s="4"/>
      <c r="I90" s="4"/>
      <c r="J90" s="4"/>
      <c r="K90" s="4"/>
      <c r="L90" s="2"/>
      <c r="M90" s="2"/>
      <c r="N90" s="2"/>
      <c r="P90" s="2"/>
      <c r="Q90" s="5"/>
      <c r="R90" s="5"/>
      <c r="S90" s="4"/>
      <c r="T90" s="4"/>
    </row>
    <row r="91" spans="1:20" ht="14.25">
      <c r="A91" s="27">
        <v>41489</v>
      </c>
      <c r="B91" s="3"/>
      <c r="C91" s="2"/>
      <c r="F91" s="53"/>
      <c r="G91" s="36"/>
      <c r="H91" s="4"/>
      <c r="I91" s="4"/>
      <c r="J91" s="4"/>
      <c r="K91" s="4"/>
      <c r="L91" s="2"/>
      <c r="M91" s="2"/>
      <c r="N91" s="2"/>
      <c r="P91" s="2"/>
      <c r="Q91" s="5"/>
      <c r="R91" s="5"/>
      <c r="S91" s="4"/>
      <c r="T91" s="4"/>
    </row>
    <row r="92" spans="2:20" ht="14.25">
      <c r="B92" s="3">
        <f aca="true" t="shared" si="27" ref="B92:B99">MAX(R92,P92*Q92)</f>
        <v>1000</v>
      </c>
      <c r="C92" s="2" t="s">
        <v>59</v>
      </c>
      <c r="D92" t="s">
        <v>109</v>
      </c>
      <c r="E92" t="s">
        <v>110</v>
      </c>
      <c r="F92" s="53">
        <v>1</v>
      </c>
      <c r="G92" s="36">
        <v>0.915</v>
      </c>
      <c r="H92" s="4">
        <f aca="true" t="shared" si="28" ref="H92:H98">+G92*I92</f>
        <v>51.6630178041543</v>
      </c>
      <c r="I92" s="4">
        <f aca="true" t="shared" si="29" ref="I92:I98">+K92/(L92+M92/60+N92/3600)</f>
        <v>56.462314540059346</v>
      </c>
      <c r="J92" s="4">
        <f aca="true" t="shared" si="30" ref="J92:J98">+G92*K92</f>
        <v>193.4493</v>
      </c>
      <c r="K92" s="4">
        <v>211.42</v>
      </c>
      <c r="L92" s="2">
        <v>3</v>
      </c>
      <c r="M92" s="2">
        <v>44</v>
      </c>
      <c r="N92" s="2">
        <v>40</v>
      </c>
      <c r="O92" t="s">
        <v>172</v>
      </c>
      <c r="P92" s="2">
        <v>1</v>
      </c>
      <c r="Q92" s="5">
        <f aca="true" t="shared" si="31" ref="Q92:Q98">P92*S92/MAX(S$92:S$98)*1000</f>
        <v>1000</v>
      </c>
      <c r="R92" s="5">
        <f aca="true" t="shared" si="32" ref="R92:R98">J92/MAX(J$92:J$98)*600*(1+0.1*F92)+25</f>
        <v>685</v>
      </c>
      <c r="S92" s="4">
        <f aca="true" t="shared" si="33" ref="S92:S99">+P92*K92/(MAX(L92+M92/60+M92/3600,T92)+1/3)*G92*(1+0.1*F92)</f>
        <v>52.169655952056665</v>
      </c>
      <c r="T92" s="4">
        <v>3</v>
      </c>
    </row>
    <row r="93" spans="2:20" ht="14.25">
      <c r="B93" s="3">
        <f t="shared" si="27"/>
        <v>865.1095292151484</v>
      </c>
      <c r="C93" s="2" t="s">
        <v>92</v>
      </c>
      <c r="D93" t="s">
        <v>27</v>
      </c>
      <c r="E93" t="s">
        <v>91</v>
      </c>
      <c r="F93" s="53">
        <v>1</v>
      </c>
      <c r="G93" s="36">
        <v>0.915</v>
      </c>
      <c r="H93" s="4">
        <f t="shared" si="28"/>
        <v>48.30790620094192</v>
      </c>
      <c r="I93" s="4">
        <f t="shared" si="29"/>
        <v>52.795525902668764</v>
      </c>
      <c r="J93" s="4">
        <f t="shared" si="30"/>
        <v>136.76505</v>
      </c>
      <c r="K93" s="2">
        <v>149.47</v>
      </c>
      <c r="L93" s="2">
        <v>2</v>
      </c>
      <c r="M93" s="2">
        <v>49</v>
      </c>
      <c r="N93" s="2">
        <v>52</v>
      </c>
      <c r="O93" t="s">
        <v>176</v>
      </c>
      <c r="P93" s="2">
        <v>1</v>
      </c>
      <c r="Q93" s="5">
        <f t="shared" si="31"/>
        <v>865.1095292151484</v>
      </c>
      <c r="R93" s="5">
        <f t="shared" si="32"/>
        <v>491.60770031217487</v>
      </c>
      <c r="S93" s="4">
        <f t="shared" si="33"/>
        <v>45.13246650000001</v>
      </c>
      <c r="T93" s="4">
        <v>3</v>
      </c>
    </row>
    <row r="94" spans="2:20" ht="14.25">
      <c r="B94" s="3">
        <f t="shared" si="27"/>
        <v>831.2612496188801</v>
      </c>
      <c r="C94" s="2" t="s">
        <v>92</v>
      </c>
      <c r="D94" t="s">
        <v>27</v>
      </c>
      <c r="E94" t="s">
        <v>91</v>
      </c>
      <c r="F94" s="53">
        <v>0</v>
      </c>
      <c r="G94" s="36">
        <v>0.915</v>
      </c>
      <c r="H94" s="4">
        <f t="shared" si="28"/>
        <v>48.4598076923077</v>
      </c>
      <c r="I94" s="4">
        <f t="shared" si="29"/>
        <v>52.96153846153847</v>
      </c>
      <c r="J94" s="4">
        <f t="shared" si="30"/>
        <v>137.1951</v>
      </c>
      <c r="K94" s="4">
        <v>149.94</v>
      </c>
      <c r="L94" s="2">
        <v>2</v>
      </c>
      <c r="M94" s="2">
        <v>49</v>
      </c>
      <c r="N94" s="2">
        <v>52</v>
      </c>
      <c r="O94" t="s">
        <v>175</v>
      </c>
      <c r="P94" s="2">
        <v>1</v>
      </c>
      <c r="Q94" s="5">
        <f t="shared" si="31"/>
        <v>831.2612496188801</v>
      </c>
      <c r="R94" s="5">
        <f t="shared" si="32"/>
        <v>450.522656323905</v>
      </c>
      <c r="S94" s="4">
        <f t="shared" si="33"/>
        <v>43.36661339889367</v>
      </c>
      <c r="T94" s="4">
        <v>2</v>
      </c>
    </row>
    <row r="95" spans="2:20" ht="14.25">
      <c r="B95" s="3">
        <f t="shared" si="27"/>
        <v>802.3819173234555</v>
      </c>
      <c r="C95" s="2" t="s">
        <v>82</v>
      </c>
      <c r="D95" t="s">
        <v>170</v>
      </c>
      <c r="E95" t="s">
        <v>84</v>
      </c>
      <c r="F95" s="53">
        <v>1</v>
      </c>
      <c r="G95" s="36">
        <v>0.845</v>
      </c>
      <c r="H95" s="4">
        <f t="shared" si="28"/>
        <v>41.67310544053923</v>
      </c>
      <c r="I95" s="4">
        <f t="shared" si="29"/>
        <v>49.31728454501685</v>
      </c>
      <c r="J95" s="4">
        <f t="shared" si="30"/>
        <v>144.2584</v>
      </c>
      <c r="K95" s="4">
        <v>170.72</v>
      </c>
      <c r="L95" s="2">
        <v>3</v>
      </c>
      <c r="M95" s="2">
        <v>27</v>
      </c>
      <c r="N95" s="2">
        <v>42</v>
      </c>
      <c r="O95" t="s">
        <v>171</v>
      </c>
      <c r="P95" s="2">
        <v>1</v>
      </c>
      <c r="Q95" s="5">
        <f t="shared" si="31"/>
        <v>802.3819173234555</v>
      </c>
      <c r="R95" s="5">
        <f t="shared" si="32"/>
        <v>517.1731120247011</v>
      </c>
      <c r="S95" s="4">
        <f t="shared" si="33"/>
        <v>41.85998856891624</v>
      </c>
      <c r="T95" s="4">
        <v>3</v>
      </c>
    </row>
    <row r="96" spans="2:20" ht="14.25">
      <c r="B96" s="3">
        <f t="shared" si="27"/>
        <v>765.8989239534015</v>
      </c>
      <c r="C96" s="2" t="s">
        <v>73</v>
      </c>
      <c r="D96" t="s">
        <v>30</v>
      </c>
      <c r="E96" t="s">
        <v>22</v>
      </c>
      <c r="F96" s="53">
        <v>0</v>
      </c>
      <c r="G96" s="36">
        <v>0.94</v>
      </c>
      <c r="H96" s="4">
        <f t="shared" si="28"/>
        <v>45.341754545454535</v>
      </c>
      <c r="I96" s="4">
        <f t="shared" si="29"/>
        <v>48.23590909090908</v>
      </c>
      <c r="J96" s="4">
        <f t="shared" si="30"/>
        <v>110.83539999999999</v>
      </c>
      <c r="K96" s="4">
        <v>117.91</v>
      </c>
      <c r="L96" s="2">
        <v>2</v>
      </c>
      <c r="M96" s="2">
        <v>26</v>
      </c>
      <c r="N96" s="2">
        <v>40</v>
      </c>
      <c r="O96" t="s">
        <v>174</v>
      </c>
      <c r="P96" s="2">
        <v>1</v>
      </c>
      <c r="Q96" s="5">
        <f t="shared" si="31"/>
        <v>765.8989239534015</v>
      </c>
      <c r="R96" s="5">
        <f t="shared" si="32"/>
        <v>368.7657308659168</v>
      </c>
      <c r="S96" s="4">
        <f t="shared" si="33"/>
        <v>39.95668335669937</v>
      </c>
      <c r="T96" s="4">
        <v>2</v>
      </c>
    </row>
    <row r="97" spans="2:20" ht="14.25">
      <c r="B97" s="3">
        <f t="shared" si="27"/>
        <v>716.4481138706761</v>
      </c>
      <c r="C97" s="2" t="s">
        <v>74</v>
      </c>
      <c r="D97" t="s">
        <v>53</v>
      </c>
      <c r="E97" t="s">
        <v>55</v>
      </c>
      <c r="F97" s="53">
        <v>1</v>
      </c>
      <c r="G97" s="36">
        <v>0.939</v>
      </c>
      <c r="H97" s="4">
        <f t="shared" si="28"/>
        <v>37.23287531394312</v>
      </c>
      <c r="I97" s="4">
        <f t="shared" si="29"/>
        <v>39.65162440249534</v>
      </c>
      <c r="J97" s="4">
        <f t="shared" si="30"/>
        <v>127.65704999999998</v>
      </c>
      <c r="K97" s="4">
        <v>135.95</v>
      </c>
      <c r="L97" s="2">
        <v>3</v>
      </c>
      <c r="M97" s="2">
        <v>25</v>
      </c>
      <c r="N97" s="2">
        <v>43</v>
      </c>
      <c r="O97" t="s">
        <v>177</v>
      </c>
      <c r="P97" s="2">
        <v>1</v>
      </c>
      <c r="Q97" s="5">
        <f t="shared" si="31"/>
        <v>716.4481138706761</v>
      </c>
      <c r="R97" s="5">
        <f t="shared" si="32"/>
        <v>460.5335118814077</v>
      </c>
      <c r="S97" s="4">
        <f t="shared" si="33"/>
        <v>37.37685160813309</v>
      </c>
      <c r="T97" s="4">
        <v>2.5</v>
      </c>
    </row>
    <row r="98" spans="2:20" ht="14.25">
      <c r="B98" s="3">
        <f t="shared" si="27"/>
        <v>665.0828383654502</v>
      </c>
      <c r="C98" s="2" t="s">
        <v>160</v>
      </c>
      <c r="D98" t="s">
        <v>16</v>
      </c>
      <c r="E98" t="s">
        <v>81</v>
      </c>
      <c r="F98" s="53">
        <v>0</v>
      </c>
      <c r="G98" s="36">
        <v>0.88</v>
      </c>
      <c r="H98" s="4">
        <f t="shared" si="28"/>
        <v>43.526881720430104</v>
      </c>
      <c r="I98" s="4">
        <f t="shared" si="29"/>
        <v>49.46236559139785</v>
      </c>
      <c r="J98" s="4">
        <f t="shared" si="30"/>
        <v>80.96</v>
      </c>
      <c r="K98" s="4">
        <v>92</v>
      </c>
      <c r="L98" s="2">
        <v>1</v>
      </c>
      <c r="M98" s="2">
        <v>51</v>
      </c>
      <c r="N98" s="2">
        <v>36</v>
      </c>
      <c r="O98" t="s">
        <v>173</v>
      </c>
      <c r="P98" s="2">
        <v>1</v>
      </c>
      <c r="Q98" s="5">
        <f t="shared" si="31"/>
        <v>665.0828383654502</v>
      </c>
      <c r="R98" s="5">
        <f t="shared" si="32"/>
        <v>276.104552975896</v>
      </c>
      <c r="S98" s="4">
        <f t="shared" si="33"/>
        <v>34.69714285714285</v>
      </c>
      <c r="T98" s="4">
        <v>2</v>
      </c>
    </row>
    <row r="99" spans="2:20" ht="14.25">
      <c r="B99" s="3">
        <f t="shared" si="27"/>
        <v>601.5684192446785</v>
      </c>
      <c r="C99" s="2">
        <v>24</v>
      </c>
      <c r="D99" t="s">
        <v>197</v>
      </c>
      <c r="E99" t="s">
        <v>22</v>
      </c>
      <c r="F99" s="55">
        <v>0</v>
      </c>
      <c r="G99" s="36">
        <v>0.88</v>
      </c>
      <c r="H99" s="4">
        <f>+G99*I99</f>
        <v>35.94171428571428</v>
      </c>
      <c r="I99" s="4">
        <f>+K99/(L99+M99/60+N99/3600)</f>
        <v>40.84285714285714</v>
      </c>
      <c r="J99" s="4">
        <f>+G99*K99</f>
        <v>83.864</v>
      </c>
      <c r="K99" s="4">
        <v>95.3</v>
      </c>
      <c r="L99" s="2">
        <v>2</v>
      </c>
      <c r="M99" s="2">
        <v>20</v>
      </c>
      <c r="N99" s="2">
        <v>0</v>
      </c>
      <c r="O99" t="s">
        <v>196</v>
      </c>
      <c r="P99" s="2">
        <v>1</v>
      </c>
      <c r="Q99" s="5">
        <f>P99*S99/MAX(S$92:S$98)*1000</f>
        <v>601.5684192446785</v>
      </c>
      <c r="R99" s="5">
        <f>J99/MAX(J$92:J$98)*600*(1+0.1*F99)+25</f>
        <v>285.1115641152488</v>
      </c>
      <c r="S99" s="4">
        <f t="shared" si="33"/>
        <v>31.383617463617462</v>
      </c>
      <c r="T99" s="4">
        <v>2</v>
      </c>
    </row>
    <row r="100" spans="2:20" ht="14.25">
      <c r="B100" s="3"/>
      <c r="C100" s="2"/>
      <c r="F100" s="53"/>
      <c r="G100" s="36"/>
      <c r="H100" s="4"/>
      <c r="I100" s="4"/>
      <c r="J100" s="4"/>
      <c r="K100" s="4"/>
      <c r="L100" s="2"/>
      <c r="M100" s="2"/>
      <c r="N100" s="2"/>
      <c r="P100" s="2"/>
      <c r="Q100" s="5"/>
      <c r="R100" s="5"/>
      <c r="S100" s="4"/>
      <c r="T100" s="4"/>
    </row>
    <row r="101" spans="1:20" ht="14.25">
      <c r="A101" s="27">
        <v>41490</v>
      </c>
      <c r="B101" s="3"/>
      <c r="C101" s="2"/>
      <c r="F101" s="53"/>
      <c r="G101" s="36"/>
      <c r="H101" s="4"/>
      <c r="I101" s="4"/>
      <c r="J101" s="4"/>
      <c r="K101" s="4"/>
      <c r="L101" s="2"/>
      <c r="M101" s="2"/>
      <c r="N101" s="2"/>
      <c r="P101" s="2"/>
      <c r="Q101" s="5"/>
      <c r="R101" s="5"/>
      <c r="S101" s="4"/>
      <c r="T101" s="4"/>
    </row>
    <row r="102" spans="2:20" ht="14.25">
      <c r="B102" s="3">
        <f>MAX(R102,P102*Q102)</f>
        <v>1000</v>
      </c>
      <c r="C102" s="2" t="s">
        <v>59</v>
      </c>
      <c r="D102" t="s">
        <v>109</v>
      </c>
      <c r="E102" t="s">
        <v>110</v>
      </c>
      <c r="F102" s="53">
        <v>0</v>
      </c>
      <c r="G102" s="36">
        <v>0.915</v>
      </c>
      <c r="H102" s="4">
        <f>+G102*I102</f>
        <v>51.71034917261272</v>
      </c>
      <c r="I102" s="4">
        <f>+K102/(L102+M102/60+N102/3600)</f>
        <v>56.5140428115986</v>
      </c>
      <c r="J102" s="4">
        <f>+G102*K102</f>
        <v>189.23115</v>
      </c>
      <c r="K102" s="4">
        <v>206.81</v>
      </c>
      <c r="L102" s="2">
        <v>3</v>
      </c>
      <c r="M102" s="2">
        <v>39</v>
      </c>
      <c r="N102" s="2">
        <v>34</v>
      </c>
      <c r="O102" t="s">
        <v>180</v>
      </c>
      <c r="P102" s="2">
        <v>1</v>
      </c>
      <c r="Q102" s="5">
        <f>P102*S102/MAX(S$102:S$106)*1000</f>
        <v>1000</v>
      </c>
      <c r="R102" s="5">
        <f>J102/MAX(J$102:J$106)*600*(1+0.1*F102)+25</f>
        <v>625</v>
      </c>
      <c r="S102" s="4">
        <f>+P102*K102/(MAX(L102+M102/60+M102/3600,T102)+1/3)*G102*(1+0.1*F102)</f>
        <v>47.376878781556435</v>
      </c>
      <c r="T102" s="4">
        <v>2</v>
      </c>
    </row>
    <row r="103" spans="2:20" ht="14.25">
      <c r="B103" s="3">
        <f>MAX(R103,P103*Q103)</f>
        <v>984.3779875723194</v>
      </c>
      <c r="C103" s="2" t="s">
        <v>82</v>
      </c>
      <c r="D103" t="s">
        <v>170</v>
      </c>
      <c r="E103" t="s">
        <v>84</v>
      </c>
      <c r="F103" s="53">
        <v>1</v>
      </c>
      <c r="G103" s="36">
        <v>0.845</v>
      </c>
      <c r="H103" s="4">
        <f>+G103*I103</f>
        <v>46.55008760951189</v>
      </c>
      <c r="I103" s="4">
        <f>+K103/(L103+M103/60+N103/3600)</f>
        <v>55.08886107634543</v>
      </c>
      <c r="J103" s="4">
        <f>+G103*K103</f>
        <v>154.973</v>
      </c>
      <c r="K103" s="4">
        <v>183.4</v>
      </c>
      <c r="L103" s="2">
        <v>3</v>
      </c>
      <c r="M103" s="2">
        <v>19</v>
      </c>
      <c r="N103" s="2">
        <v>45</v>
      </c>
      <c r="O103" t="s">
        <v>179</v>
      </c>
      <c r="P103" s="2">
        <v>1</v>
      </c>
      <c r="Q103" s="5">
        <f>P103*S103/MAX(S$102:S$106)*1000</f>
        <v>984.3779875723194</v>
      </c>
      <c r="R103" s="5">
        <f>J103/MAX(J$102:J$106)*600*(1+0.1*F103)+25</f>
        <v>565.514497745218</v>
      </c>
      <c r="S103" s="4">
        <f>+P103*K103/(MAX(L103+M103/60+M103/3600,T103)+1/3)*G103*(1+0.1*F103)</f>
        <v>46.63675659244625</v>
      </c>
      <c r="T103" s="4">
        <v>3</v>
      </c>
    </row>
    <row r="104" spans="2:20" ht="14.25">
      <c r="B104" s="3">
        <f>MAX(R104,P104*Q104)</f>
        <v>977.663704136449</v>
      </c>
      <c r="C104" s="2" t="s">
        <v>185</v>
      </c>
      <c r="D104" t="s">
        <v>181</v>
      </c>
      <c r="E104" t="s">
        <v>182</v>
      </c>
      <c r="F104" s="53">
        <v>1</v>
      </c>
      <c r="G104" s="36">
        <v>0.941</v>
      </c>
      <c r="H104" s="4">
        <f>+G104*I104</f>
        <v>46.53231568284372</v>
      </c>
      <c r="I104" s="4">
        <f>+K104/(L104+M104/60+N104/3600)</f>
        <v>49.44985726125795</v>
      </c>
      <c r="J104" s="4">
        <f>+G104*K104</f>
        <v>140.35956</v>
      </c>
      <c r="K104" s="4">
        <v>149.16</v>
      </c>
      <c r="L104" s="2">
        <v>3</v>
      </c>
      <c r="M104" s="2">
        <v>0</v>
      </c>
      <c r="N104" s="2">
        <v>59</v>
      </c>
      <c r="O104" t="s">
        <v>183</v>
      </c>
      <c r="P104" s="2">
        <v>1</v>
      </c>
      <c r="Q104" s="5">
        <f>P104*S104/MAX(S$102:S$106)*1000</f>
        <v>977.663704136449</v>
      </c>
      <c r="R104" s="5">
        <f>J104/MAX(J$102:J$106)*600*(1+0.1*F104)+25</f>
        <v>514.545772987164</v>
      </c>
      <c r="S104" s="4">
        <f>+P104*K104/(MAX(L104+M104/60+M104/3600,T104)+1/3)*G104*(1+0.1*F104)</f>
        <v>46.3186548</v>
      </c>
      <c r="T104" s="4">
        <v>3</v>
      </c>
    </row>
    <row r="105" spans="2:20" ht="14.25">
      <c r="B105" s="3">
        <f>MAX(R105,P105*Q105)</f>
        <v>863.4541178060853</v>
      </c>
      <c r="C105" s="2" t="s">
        <v>137</v>
      </c>
      <c r="D105" t="s">
        <v>49</v>
      </c>
      <c r="E105" t="s">
        <v>22</v>
      </c>
      <c r="F105" s="53">
        <v>0</v>
      </c>
      <c r="G105" s="36">
        <v>0.94</v>
      </c>
      <c r="H105" s="4">
        <f>+G105*I105</f>
        <v>45.16554508748317</v>
      </c>
      <c r="I105" s="4">
        <f>+K105/(L105+M105/60+N105/3600)</f>
        <v>48.04845222072678</v>
      </c>
      <c r="J105" s="4">
        <f>+G105*K105</f>
        <v>139.825</v>
      </c>
      <c r="K105" s="4">
        <v>148.75</v>
      </c>
      <c r="L105" s="2">
        <v>3</v>
      </c>
      <c r="M105" s="2">
        <v>5</v>
      </c>
      <c r="N105" s="2">
        <v>45</v>
      </c>
      <c r="O105" t="s">
        <v>178</v>
      </c>
      <c r="P105" s="2">
        <v>1</v>
      </c>
      <c r="Q105" s="5">
        <f>P105*S105/MAX(S$102:S$106)*1000</f>
        <v>863.4541178060853</v>
      </c>
      <c r="R105" s="5">
        <f>J105/MAX(J$102:J$106)*600*(1+0.1*F105)+25</f>
        <v>468.3466688756052</v>
      </c>
      <c r="S105" s="4">
        <f>+P105*K105/(MAX(L105+M105/60+M105/3600,T105)+1/3)*G105*(1+0.1*F105)</f>
        <v>40.90776107273465</v>
      </c>
      <c r="T105" s="4">
        <v>2</v>
      </c>
    </row>
    <row r="106" spans="2:20" ht="14.25">
      <c r="B106" s="3">
        <f>MAX(R106,P106*Q106)</f>
        <v>378.01679771010214</v>
      </c>
      <c r="C106" s="2" t="s">
        <v>74</v>
      </c>
      <c r="D106" t="s">
        <v>53</v>
      </c>
      <c r="E106" t="s">
        <v>55</v>
      </c>
      <c r="F106" s="53">
        <v>1</v>
      </c>
      <c r="G106" s="36">
        <v>0.939</v>
      </c>
      <c r="H106" s="4"/>
      <c r="I106" s="4"/>
      <c r="J106" s="4">
        <f>+G106*K106</f>
        <v>101.21481</v>
      </c>
      <c r="K106" s="4">
        <v>107.79</v>
      </c>
      <c r="L106" s="2"/>
      <c r="M106" s="2"/>
      <c r="N106" s="2"/>
      <c r="O106" t="s">
        <v>184</v>
      </c>
      <c r="P106" s="2">
        <v>0</v>
      </c>
      <c r="Q106" s="5">
        <f>P106*S106/MAX(S$102:S$106)*1000</f>
        <v>0</v>
      </c>
      <c r="R106" s="5">
        <f>J106/MAX(J$102:J$106)*600*(1+0.1*F106)+25</f>
        <v>378.01679771010214</v>
      </c>
      <c r="S106" s="4">
        <f>+P106*K106/(MAX(L106+M106/60+M106/3600,T106)+1/3)*G106*(1+0.1*F106)</f>
        <v>0</v>
      </c>
      <c r="T106" s="4">
        <v>2.5</v>
      </c>
    </row>
    <row r="107" spans="2:20" ht="14.25">
      <c r="B107" s="3"/>
      <c r="C107" s="2"/>
      <c r="F107" s="53"/>
      <c r="G107" s="36"/>
      <c r="H107" s="4"/>
      <c r="I107" s="4"/>
      <c r="J107" s="4"/>
      <c r="K107" s="4"/>
      <c r="L107" s="2"/>
      <c r="M107" s="2"/>
      <c r="N107" s="2"/>
      <c r="P107" s="2"/>
      <c r="Q107" s="5"/>
      <c r="R107" s="5"/>
      <c r="S107" s="4"/>
      <c r="T107" s="4"/>
    </row>
    <row r="108" spans="1:20" ht="14.25">
      <c r="A108" s="27">
        <v>41496</v>
      </c>
      <c r="B108" s="3"/>
      <c r="C108" s="2"/>
      <c r="F108" s="53"/>
      <c r="G108" s="36"/>
      <c r="H108" s="4"/>
      <c r="I108" s="4"/>
      <c r="J108" s="4"/>
      <c r="K108" s="4"/>
      <c r="L108" s="2"/>
      <c r="M108" s="2"/>
      <c r="N108" s="2"/>
      <c r="P108" s="2"/>
      <c r="Q108" s="5"/>
      <c r="R108" s="5"/>
      <c r="S108" s="4"/>
      <c r="T108" s="4"/>
    </row>
    <row r="109" spans="2:20" ht="14.25">
      <c r="B109" s="3">
        <f aca="true" t="shared" si="34" ref="B109:B118">MAX(R109,P109*Q109)</f>
        <v>1000</v>
      </c>
      <c r="C109" s="2">
        <v>24</v>
      </c>
      <c r="D109" t="s">
        <v>25</v>
      </c>
      <c r="E109" t="s">
        <v>22</v>
      </c>
      <c r="F109" s="53">
        <v>1</v>
      </c>
      <c r="G109" s="36">
        <v>0.94</v>
      </c>
      <c r="H109" s="4">
        <f aca="true" t="shared" si="35" ref="H109:H116">+G109*I109</f>
        <v>51.998728309056354</v>
      </c>
      <c r="I109" s="4">
        <f aca="true" t="shared" si="36" ref="I109:I116">+K109/(L109+M109/60+N109/3600)</f>
        <v>55.31779607346421</v>
      </c>
      <c r="J109" s="4">
        <f aca="true" t="shared" si="37" ref="J109:J117">+G109*K109</f>
        <v>228.07219999999998</v>
      </c>
      <c r="K109" s="4">
        <v>242.63</v>
      </c>
      <c r="L109" s="2">
        <v>4</v>
      </c>
      <c r="M109" s="2">
        <v>23</v>
      </c>
      <c r="N109" s="2">
        <v>10</v>
      </c>
      <c r="O109" t="s">
        <v>186</v>
      </c>
      <c r="P109" s="2">
        <v>1</v>
      </c>
      <c r="Q109" s="5">
        <f aca="true" t="shared" si="38" ref="Q109:Q117">P109*S109/MAX(S$109:S$114)*1000</f>
        <v>1000</v>
      </c>
      <c r="R109" s="5">
        <f aca="true" t="shared" si="39" ref="R109:R117">J109/MAX(J$109:J$114)*600*(1+0.1*F109)+25</f>
        <v>685</v>
      </c>
      <c r="S109" s="4">
        <f aca="true" t="shared" si="40" ref="S109:S117">+P109*K109/(MAX(L109+M109/60+M109/3600,T109)+1/3)*G109*(1+0.1*F109)</f>
        <v>53.11803281773804</v>
      </c>
      <c r="T109" s="4">
        <v>2</v>
      </c>
    </row>
    <row r="110" spans="2:20" ht="14.25">
      <c r="B110" s="3">
        <f t="shared" si="34"/>
        <v>937.0000016259079</v>
      </c>
      <c r="C110" s="2" t="s">
        <v>82</v>
      </c>
      <c r="D110" t="s">
        <v>45</v>
      </c>
      <c r="E110" t="s">
        <v>84</v>
      </c>
      <c r="F110" s="45">
        <v>1</v>
      </c>
      <c r="G110" s="36">
        <v>0.845</v>
      </c>
      <c r="H110" s="4">
        <f t="shared" si="35"/>
        <v>50.59667980390272</v>
      </c>
      <c r="I110" s="4">
        <f t="shared" si="36"/>
        <v>59.8777275785831</v>
      </c>
      <c r="J110" s="4">
        <f t="shared" si="37"/>
        <v>146.21035</v>
      </c>
      <c r="K110" s="4">
        <v>173.03</v>
      </c>
      <c r="L110" s="2">
        <v>2</v>
      </c>
      <c r="M110" s="2">
        <v>53</v>
      </c>
      <c r="N110" s="2">
        <v>23</v>
      </c>
      <c r="O110" t="s">
        <v>191</v>
      </c>
      <c r="P110" s="2">
        <v>1</v>
      </c>
      <c r="Q110" s="5">
        <f t="shared" si="38"/>
        <v>937.0000016259079</v>
      </c>
      <c r="R110" s="5">
        <f t="shared" si="39"/>
        <v>448.1065031161186</v>
      </c>
      <c r="S110" s="4">
        <f t="shared" si="40"/>
        <v>49.77159683658557</v>
      </c>
      <c r="T110" s="4">
        <v>2.5</v>
      </c>
    </row>
    <row r="111" spans="2:20" ht="14.25">
      <c r="B111" s="3">
        <f t="shared" si="34"/>
        <v>904.312380086012</v>
      </c>
      <c r="C111" s="2" t="s">
        <v>137</v>
      </c>
      <c r="D111" t="s">
        <v>49</v>
      </c>
      <c r="E111" t="s">
        <v>22</v>
      </c>
      <c r="F111" s="54">
        <v>1</v>
      </c>
      <c r="G111" s="36">
        <v>0.94</v>
      </c>
      <c r="H111" s="4">
        <f t="shared" si="35"/>
        <v>48.11466384330333</v>
      </c>
      <c r="I111" s="4">
        <f t="shared" si="36"/>
        <v>51.18581259925887</v>
      </c>
      <c r="J111" s="4">
        <f t="shared" si="37"/>
        <v>151.481</v>
      </c>
      <c r="K111" s="4">
        <v>161.15</v>
      </c>
      <c r="L111" s="2">
        <v>3</v>
      </c>
      <c r="M111" s="2">
        <v>8</v>
      </c>
      <c r="N111" s="2">
        <v>54</v>
      </c>
      <c r="O111" t="s">
        <v>187</v>
      </c>
      <c r="P111" s="2">
        <v>1</v>
      </c>
      <c r="Q111" s="5">
        <f t="shared" si="38"/>
        <v>904.312380086012</v>
      </c>
      <c r="R111" s="5">
        <f t="shared" si="39"/>
        <v>463.3588179532622</v>
      </c>
      <c r="S111" s="4">
        <f t="shared" si="40"/>
        <v>48.03529468289558</v>
      </c>
      <c r="T111" s="4">
        <v>2.5</v>
      </c>
    </row>
    <row r="112" spans="2:20" ht="14.25">
      <c r="B112" s="3">
        <f t="shared" si="34"/>
        <v>890.5870718439995</v>
      </c>
      <c r="C112" s="2" t="s">
        <v>195</v>
      </c>
      <c r="D112" t="s">
        <v>192</v>
      </c>
      <c r="E112" t="s">
        <v>194</v>
      </c>
      <c r="F112" s="55">
        <v>1</v>
      </c>
      <c r="G112" s="36">
        <v>0.885</v>
      </c>
      <c r="H112" s="4">
        <f t="shared" si="35"/>
        <v>46.69318032786886</v>
      </c>
      <c r="I112" s="4">
        <f t="shared" si="36"/>
        <v>52.76065573770492</v>
      </c>
      <c r="J112" s="4">
        <f t="shared" si="37"/>
        <v>181.9737</v>
      </c>
      <c r="K112" s="4">
        <v>205.62</v>
      </c>
      <c r="L112" s="2">
        <v>3</v>
      </c>
      <c r="M112" s="2">
        <v>53</v>
      </c>
      <c r="N112" s="2">
        <v>50</v>
      </c>
      <c r="O112" t="s">
        <v>193</v>
      </c>
      <c r="P112" s="2">
        <v>1</v>
      </c>
      <c r="Q112" s="5">
        <f t="shared" si="38"/>
        <v>890.5870718439995</v>
      </c>
      <c r="R112" s="5">
        <f t="shared" si="39"/>
        <v>551.59921726541</v>
      </c>
      <c r="S112" s="4">
        <f t="shared" si="40"/>
        <v>47.306233309262794</v>
      </c>
      <c r="T112" s="4">
        <v>2</v>
      </c>
    </row>
    <row r="113" spans="2:22" ht="14.25">
      <c r="B113" s="3">
        <f t="shared" si="34"/>
        <v>787.4693785919475</v>
      </c>
      <c r="C113" s="2" t="s">
        <v>198</v>
      </c>
      <c r="D113" t="s">
        <v>35</v>
      </c>
      <c r="E113" t="s">
        <v>50</v>
      </c>
      <c r="F113" s="55">
        <v>1</v>
      </c>
      <c r="G113" s="36">
        <v>1.18</v>
      </c>
      <c r="H113" s="4">
        <f t="shared" si="35"/>
        <v>43.21301561216105</v>
      </c>
      <c r="I113" s="4">
        <f t="shared" si="36"/>
        <v>36.62119967132293</v>
      </c>
      <c r="J113" s="4">
        <f t="shared" si="37"/>
        <v>102.2588</v>
      </c>
      <c r="K113" s="4">
        <v>86.66</v>
      </c>
      <c r="L113" s="2">
        <v>2</v>
      </c>
      <c r="M113" s="2">
        <v>21</v>
      </c>
      <c r="N113" s="2">
        <v>59</v>
      </c>
      <c r="O113" t="s">
        <v>188</v>
      </c>
      <c r="P113" s="2">
        <v>1</v>
      </c>
      <c r="Q113" s="5">
        <f t="shared" si="38"/>
        <v>787.4693785919475</v>
      </c>
      <c r="R113" s="5">
        <f t="shared" si="39"/>
        <v>320.91860823020085</v>
      </c>
      <c r="S113" s="4">
        <f t="shared" si="40"/>
        <v>41.82882429501085</v>
      </c>
      <c r="T113" s="4">
        <v>2</v>
      </c>
      <c r="V113" t="s">
        <v>189</v>
      </c>
    </row>
    <row r="114" spans="2:20" ht="14.25">
      <c r="B114" s="3">
        <f t="shared" si="34"/>
        <v>743.704907765807</v>
      </c>
      <c r="C114" s="2" t="s">
        <v>98</v>
      </c>
      <c r="D114" t="s">
        <v>32</v>
      </c>
      <c r="E114" t="s">
        <v>99</v>
      </c>
      <c r="F114" s="55">
        <v>1</v>
      </c>
      <c r="G114" s="36">
        <v>0.94</v>
      </c>
      <c r="H114" s="4">
        <f t="shared" si="35"/>
        <v>40.488336973478944</v>
      </c>
      <c r="I114" s="4">
        <f t="shared" si="36"/>
        <v>43.07269890795632</v>
      </c>
      <c r="J114" s="4">
        <f t="shared" si="37"/>
        <v>108.1376</v>
      </c>
      <c r="K114" s="4">
        <v>115.04</v>
      </c>
      <c r="L114" s="2">
        <v>2</v>
      </c>
      <c r="M114" s="2">
        <v>40</v>
      </c>
      <c r="N114" s="2">
        <v>15</v>
      </c>
      <c r="O114" t="s">
        <v>217</v>
      </c>
      <c r="P114" s="2">
        <v>1</v>
      </c>
      <c r="Q114" s="5">
        <f t="shared" si="38"/>
        <v>743.704907765807</v>
      </c>
      <c r="R114" s="5">
        <f t="shared" si="39"/>
        <v>337.9307999835141</v>
      </c>
      <c r="S114" s="4">
        <f t="shared" si="40"/>
        <v>39.504141697416976</v>
      </c>
      <c r="T114" s="4">
        <v>2</v>
      </c>
    </row>
    <row r="115" spans="2:20" ht="14.25">
      <c r="B115" s="3">
        <f t="shared" si="34"/>
        <v>657.9125907614357</v>
      </c>
      <c r="C115" s="2" t="s">
        <v>160</v>
      </c>
      <c r="D115" t="s">
        <v>202</v>
      </c>
      <c r="E115" t="s">
        <v>81</v>
      </c>
      <c r="F115" s="55">
        <v>0</v>
      </c>
      <c r="G115" s="36">
        <v>0.88</v>
      </c>
      <c r="H115" s="4">
        <f t="shared" si="35"/>
        <v>40.27683407835919</v>
      </c>
      <c r="I115" s="4">
        <f t="shared" si="36"/>
        <v>45.76912963449907</v>
      </c>
      <c r="J115" s="4">
        <f t="shared" si="37"/>
        <v>85.096</v>
      </c>
      <c r="K115" s="4">
        <v>96.7</v>
      </c>
      <c r="L115" s="2">
        <v>2</v>
      </c>
      <c r="M115" s="2">
        <v>6</v>
      </c>
      <c r="N115" s="2">
        <v>46</v>
      </c>
      <c r="O115" t="s">
        <v>201</v>
      </c>
      <c r="P115" s="2">
        <v>1</v>
      </c>
      <c r="Q115" s="5">
        <f t="shared" si="38"/>
        <v>657.9125907614357</v>
      </c>
      <c r="R115" s="5">
        <f t="shared" si="39"/>
        <v>248.86595122070995</v>
      </c>
      <c r="S115" s="4">
        <f t="shared" si="40"/>
        <v>34.947022587269</v>
      </c>
      <c r="T115" s="4">
        <v>2</v>
      </c>
    </row>
    <row r="116" spans="2:20" ht="14.25">
      <c r="B116" s="3">
        <f t="shared" si="34"/>
        <v>529.4511176877061</v>
      </c>
      <c r="C116" s="2" t="s">
        <v>199</v>
      </c>
      <c r="D116" t="s">
        <v>30</v>
      </c>
      <c r="E116" t="s">
        <v>22</v>
      </c>
      <c r="F116" s="55">
        <v>0</v>
      </c>
      <c r="G116" s="36">
        <v>0.94</v>
      </c>
      <c r="H116" s="4">
        <f t="shared" si="35"/>
        <v>30.739947606572994</v>
      </c>
      <c r="I116" s="4">
        <f t="shared" si="36"/>
        <v>32.702071921886166</v>
      </c>
      <c r="J116" s="4">
        <f t="shared" si="37"/>
        <v>107.5642</v>
      </c>
      <c r="K116" s="4">
        <v>114.43</v>
      </c>
      <c r="L116" s="2">
        <v>3</v>
      </c>
      <c r="M116" s="2">
        <v>29</v>
      </c>
      <c r="N116" s="2">
        <v>57</v>
      </c>
      <c r="O116" t="s">
        <v>200</v>
      </c>
      <c r="P116" s="2">
        <v>1</v>
      </c>
      <c r="Q116" s="5">
        <f t="shared" si="38"/>
        <v>529.4511176877061</v>
      </c>
      <c r="R116" s="5">
        <f t="shared" si="39"/>
        <v>307.9740757532045</v>
      </c>
      <c r="S116" s="4">
        <f t="shared" si="40"/>
        <v>28.123401844723652</v>
      </c>
      <c r="T116" s="4">
        <v>2</v>
      </c>
    </row>
    <row r="117" spans="2:20" ht="14.25">
      <c r="B117" s="3">
        <f t="shared" si="34"/>
        <v>362.78567927173947</v>
      </c>
      <c r="C117" s="2" t="s">
        <v>59</v>
      </c>
      <c r="D117" t="s">
        <v>109</v>
      </c>
      <c r="E117" t="s">
        <v>110</v>
      </c>
      <c r="F117" s="56">
        <v>1</v>
      </c>
      <c r="G117" s="36">
        <v>0.915</v>
      </c>
      <c r="H117" s="4"/>
      <c r="I117" s="4"/>
      <c r="J117" s="4">
        <f t="shared" si="37"/>
        <v>116.72655</v>
      </c>
      <c r="K117" s="4">
        <v>127.57</v>
      </c>
      <c r="L117" s="2"/>
      <c r="M117" s="2"/>
      <c r="N117" s="2"/>
      <c r="O117" t="s">
        <v>190</v>
      </c>
      <c r="P117" s="2">
        <v>0</v>
      </c>
      <c r="Q117" s="5">
        <f t="shared" si="38"/>
        <v>0</v>
      </c>
      <c r="R117" s="5">
        <f t="shared" si="39"/>
        <v>362.78567927173947</v>
      </c>
      <c r="S117" s="4">
        <f t="shared" si="40"/>
        <v>0</v>
      </c>
      <c r="T117" s="4">
        <v>2</v>
      </c>
    </row>
    <row r="118" spans="2:20" ht="14.25">
      <c r="B118" s="3">
        <f t="shared" si="34"/>
        <v>0</v>
      </c>
      <c r="C118" s="2" t="s">
        <v>74</v>
      </c>
      <c r="D118" t="s">
        <v>53</v>
      </c>
      <c r="E118" t="s">
        <v>55</v>
      </c>
      <c r="F118" s="58">
        <v>1</v>
      </c>
      <c r="G118" s="36"/>
      <c r="H118" s="4"/>
      <c r="I118" s="4"/>
      <c r="J118" s="4"/>
      <c r="K118" s="4"/>
      <c r="L118" s="2"/>
      <c r="M118" s="2"/>
      <c r="N118" s="2"/>
      <c r="P118" s="2"/>
      <c r="Q118" s="5"/>
      <c r="R118" s="5"/>
      <c r="S118" s="4"/>
      <c r="T118" s="4"/>
    </row>
    <row r="119" spans="2:20" ht="14.25">
      <c r="B119" s="3"/>
      <c r="C119" s="2"/>
      <c r="F119" s="56"/>
      <c r="G119" s="36"/>
      <c r="H119" s="4"/>
      <c r="I119" s="4"/>
      <c r="J119" s="4"/>
      <c r="K119" s="4"/>
      <c r="L119" s="2"/>
      <c r="M119" s="2"/>
      <c r="N119" s="2"/>
      <c r="P119" s="2"/>
      <c r="Q119" s="5"/>
      <c r="R119" s="5"/>
      <c r="S119" s="4"/>
      <c r="T119" s="4"/>
    </row>
    <row r="120" spans="1:20" ht="14.25">
      <c r="A120" s="27">
        <v>41500</v>
      </c>
      <c r="B120" s="3"/>
      <c r="C120" s="2"/>
      <c r="F120" s="57"/>
      <c r="G120" s="36"/>
      <c r="H120" s="4"/>
      <c r="I120" s="4"/>
      <c r="J120" s="4"/>
      <c r="K120" s="4"/>
      <c r="L120" s="2"/>
      <c r="M120" s="2"/>
      <c r="N120" s="2"/>
      <c r="P120" s="2"/>
      <c r="Q120" s="5"/>
      <c r="R120" s="5"/>
      <c r="S120" s="4"/>
      <c r="T120" s="4"/>
    </row>
    <row r="121" spans="2:20" ht="14.25">
      <c r="B121" s="3">
        <f>MAX(R121,P121*Q121)</f>
        <v>1000</v>
      </c>
      <c r="C121" s="2" t="s">
        <v>59</v>
      </c>
      <c r="D121" t="s">
        <v>109</v>
      </c>
      <c r="E121" t="s">
        <v>110</v>
      </c>
      <c r="F121" s="57">
        <v>0</v>
      </c>
      <c r="G121" s="36">
        <v>0.915</v>
      </c>
      <c r="H121" s="4">
        <f>+G121*I121</f>
        <v>52.76285767097967</v>
      </c>
      <c r="I121" s="4">
        <f>+K121/(L121+M121/60+N121/3600)</f>
        <v>57.66432532347505</v>
      </c>
      <c r="J121" s="4">
        <f>+G121*K121</f>
        <v>237.87255000000005</v>
      </c>
      <c r="K121" s="4">
        <v>259.97</v>
      </c>
      <c r="L121" s="2">
        <v>4</v>
      </c>
      <c r="M121" s="2">
        <v>30</v>
      </c>
      <c r="N121" s="2">
        <v>30</v>
      </c>
      <c r="O121" t="s">
        <v>205</v>
      </c>
      <c r="P121" s="2">
        <v>1</v>
      </c>
      <c r="Q121" s="5">
        <f>P121*S121/MAX(S$121:S$123)*1000</f>
        <v>1000</v>
      </c>
      <c r="R121" s="5">
        <f>J121/MAX(J$121:J$123)*600*(1+0.1*F121)+25</f>
        <v>625</v>
      </c>
      <c r="S121" s="4">
        <f>+P121*K121/(MAX(L121+M121/60+M121/3600,T121)+1/3)*G121*(1+0.1*F121)</f>
        <v>49.13030292598968</v>
      </c>
      <c r="T121" s="4">
        <v>2</v>
      </c>
    </row>
    <row r="122" spans="2:20" ht="14.25">
      <c r="B122" s="3">
        <f>MAX(R122,P122*Q122)</f>
        <v>951.6283894118554</v>
      </c>
      <c r="C122" s="2" t="s">
        <v>74</v>
      </c>
      <c r="D122" t="s">
        <v>53</v>
      </c>
      <c r="E122" t="s">
        <v>55</v>
      </c>
      <c r="F122" s="57">
        <v>1</v>
      </c>
      <c r="G122" s="36">
        <v>0.939</v>
      </c>
      <c r="H122" s="4">
        <f>+G122*I122</f>
        <v>46.14055130812934</v>
      </c>
      <c r="I122" s="4">
        <f>+K122/(L122+M122/60+N122/3600)</f>
        <v>49.13796731430175</v>
      </c>
      <c r="J122" s="4">
        <f>+G122*K122</f>
        <v>182.7294</v>
      </c>
      <c r="K122" s="2">
        <v>194.6</v>
      </c>
      <c r="L122" s="2">
        <v>3</v>
      </c>
      <c r="M122" s="2">
        <v>57</v>
      </c>
      <c r="N122" s="2">
        <v>37</v>
      </c>
      <c r="O122" t="s">
        <v>203</v>
      </c>
      <c r="P122" s="2">
        <v>1</v>
      </c>
      <c r="Q122" s="5">
        <f>P122*S122/MAX(S$121:S$123)*1000</f>
        <v>951.6283894118554</v>
      </c>
      <c r="R122" s="5">
        <f>J122/MAX(J$121:J$123)*600*(1+0.1*F122)+25</f>
        <v>532.0000889131595</v>
      </c>
      <c r="S122" s="4">
        <f>+P122*K122/(MAX(L122+M122/60+M122/3600,T122)+1/3)*G122*(1+0.1*F122)</f>
        <v>46.75379104477613</v>
      </c>
      <c r="T122" s="4">
        <v>3</v>
      </c>
    </row>
    <row r="123" spans="2:20" ht="14.25">
      <c r="B123" s="3">
        <f>MAX(R123,P123*Q123)</f>
        <v>877.288986985058</v>
      </c>
      <c r="C123" s="2" t="s">
        <v>73</v>
      </c>
      <c r="D123" t="s">
        <v>30</v>
      </c>
      <c r="E123" t="s">
        <v>22</v>
      </c>
      <c r="F123" s="57">
        <v>1</v>
      </c>
      <c r="G123" s="36">
        <v>0.94</v>
      </c>
      <c r="H123" s="4">
        <f>+G123*I123</f>
        <v>42.940136974997934</v>
      </c>
      <c r="I123" s="4">
        <f>+K123/(L123+M123/60+N123/3600)</f>
        <v>45.6809967819127</v>
      </c>
      <c r="J123" s="4">
        <f>+G123*K123</f>
        <v>144.5532</v>
      </c>
      <c r="K123" s="4">
        <v>153.78</v>
      </c>
      <c r="L123" s="2">
        <v>3</v>
      </c>
      <c r="M123" s="2">
        <v>21</v>
      </c>
      <c r="N123" s="2">
        <v>59</v>
      </c>
      <c r="O123" t="s">
        <v>204</v>
      </c>
      <c r="P123" s="2">
        <v>1</v>
      </c>
      <c r="Q123" s="5">
        <f>P123*S123/MAX(S$121:S$123)*1000</f>
        <v>877.288986985058</v>
      </c>
      <c r="R123" s="5">
        <f>J123/MAX(J$121:J$123)*600*(1+0.1*F123)+25</f>
        <v>426.0765933269727</v>
      </c>
      <c r="S123" s="4">
        <f>+P123*K123/(MAX(L123+M123/60+M123/3600,T123)+1/3)*G123*(1+0.1*F123)</f>
        <v>43.101473684210525</v>
      </c>
      <c r="T123" s="4">
        <v>3</v>
      </c>
    </row>
    <row r="124" spans="2:20" ht="14.25">
      <c r="B124" s="3"/>
      <c r="C124" s="2"/>
      <c r="F124" s="54"/>
      <c r="G124" s="36"/>
      <c r="H124" s="4"/>
      <c r="I124" s="4"/>
      <c r="J124" s="4"/>
      <c r="K124" s="4"/>
      <c r="L124" s="2"/>
      <c r="M124" s="2"/>
      <c r="N124" s="2"/>
      <c r="P124" s="2"/>
      <c r="Q124" s="5"/>
      <c r="R124" s="5"/>
      <c r="S124" s="4"/>
      <c r="T124" s="4"/>
    </row>
    <row r="125" spans="1:20" ht="14.25">
      <c r="A125" s="27">
        <v>41502</v>
      </c>
      <c r="B125" s="3"/>
      <c r="C125" s="2"/>
      <c r="F125" s="58"/>
      <c r="G125" s="36"/>
      <c r="H125" s="4"/>
      <c r="I125" s="4"/>
      <c r="J125" s="4"/>
      <c r="P125" s="2"/>
      <c r="Q125" s="5"/>
      <c r="R125" s="5"/>
      <c r="S125" s="4"/>
      <c r="T125" s="4"/>
    </row>
    <row r="126" spans="2:20" ht="14.25">
      <c r="B126" s="3">
        <f>MAX(R126,P126*Q126)-U126</f>
        <v>1000</v>
      </c>
      <c r="C126" s="2" t="s">
        <v>160</v>
      </c>
      <c r="D126" t="s">
        <v>157</v>
      </c>
      <c r="E126" t="s">
        <v>81</v>
      </c>
      <c r="F126" s="59">
        <v>0</v>
      </c>
      <c r="G126" s="36">
        <v>0.88</v>
      </c>
      <c r="H126" s="4">
        <f>+G126*I126</f>
        <v>56.70784194528877</v>
      </c>
      <c r="I126" s="4">
        <f>+K126/(L126+M126/60+N126/3600)</f>
        <v>64.4407294832827</v>
      </c>
      <c r="J126" s="4">
        <f>+G126*K126</f>
        <v>124.3792</v>
      </c>
      <c r="K126" s="4">
        <v>141.34</v>
      </c>
      <c r="L126" s="2">
        <v>2</v>
      </c>
      <c r="M126" s="2">
        <v>11</v>
      </c>
      <c r="N126" s="2">
        <v>36</v>
      </c>
      <c r="O126" t="s">
        <v>246</v>
      </c>
      <c r="P126" s="2">
        <v>1</v>
      </c>
      <c r="Q126" s="5">
        <f>P126*S126/MAX(S$126:S$128)*1000</f>
        <v>1000</v>
      </c>
      <c r="R126" s="5">
        <f>J126/MAX(J$126:J$128)*600*(1+0.1*F126)+25</f>
        <v>453.0472926815419</v>
      </c>
      <c r="S126" s="4">
        <f>+P126*K126/(MAX(L126+M126/60+M126/3600,T126)+1/3)*G126*(1+0.1*F126)</f>
        <v>49.36226656377467</v>
      </c>
      <c r="T126" s="4">
        <v>2</v>
      </c>
    </row>
    <row r="127" spans="2:22" ht="14.25">
      <c r="B127" s="3">
        <f>MAX(R127,P127*Q127)-U127</f>
        <v>846.7550906520726</v>
      </c>
      <c r="C127" s="2" t="s">
        <v>59</v>
      </c>
      <c r="D127" t="s">
        <v>109</v>
      </c>
      <c r="E127" t="s">
        <v>110</v>
      </c>
      <c r="F127" s="59">
        <v>0</v>
      </c>
      <c r="G127" s="36">
        <v>0.915</v>
      </c>
      <c r="H127" s="4">
        <f>+G127*I127</f>
        <v>52.756052786416745</v>
      </c>
      <c r="I127" s="4">
        <f>+K127/(L127+M127/60+N127/3600)</f>
        <v>57.65688829116584</v>
      </c>
      <c r="J127" s="4">
        <f>+G127*K127</f>
        <v>174.3441</v>
      </c>
      <c r="K127" s="4">
        <v>190.54</v>
      </c>
      <c r="L127" s="2">
        <v>3</v>
      </c>
      <c r="M127" s="2">
        <v>18</v>
      </c>
      <c r="N127" s="2">
        <v>17</v>
      </c>
      <c r="O127" t="s">
        <v>247</v>
      </c>
      <c r="P127" s="2">
        <v>1</v>
      </c>
      <c r="Q127" s="5">
        <f>P127*S127/MAX(S$126:S$128)*1000</f>
        <v>970.7550906520726</v>
      </c>
      <c r="R127" s="5">
        <f>J127/MAX(J$126:J$128)*600*(1+0.1*F127)+25</f>
        <v>625</v>
      </c>
      <c r="S127" s="4">
        <f>+P127*K127/(MAX(L127+M127/60+M127/3600,T127)+1/3)*G127*(1+0.1*F127)</f>
        <v>47.91867155290885</v>
      </c>
      <c r="T127" s="4">
        <v>2</v>
      </c>
      <c r="U127">
        <v>124</v>
      </c>
      <c r="V127" t="s">
        <v>245</v>
      </c>
    </row>
    <row r="128" spans="2:20" ht="14.25">
      <c r="B128" s="3">
        <f>MAX(R128,P128*Q128)-U128</f>
        <v>629.1792587276879</v>
      </c>
      <c r="C128" s="2" t="s">
        <v>220</v>
      </c>
      <c r="D128" t="s">
        <v>51</v>
      </c>
      <c r="E128" t="s">
        <v>81</v>
      </c>
      <c r="F128" s="59">
        <v>0</v>
      </c>
      <c r="G128" s="36">
        <v>0.88</v>
      </c>
      <c r="H128" s="4">
        <f>+G128*I128</f>
        <v>36.50270043374842</v>
      </c>
      <c r="I128" s="4">
        <f>+K128/(L128+M128/60+N128/3600)</f>
        <v>41.48034140198684</v>
      </c>
      <c r="J128" s="4">
        <f>+G128*K128</f>
        <v>72.46799999999999</v>
      </c>
      <c r="K128" s="4">
        <v>82.35</v>
      </c>
      <c r="L128" s="2">
        <v>1</v>
      </c>
      <c r="M128" s="2">
        <v>59</v>
      </c>
      <c r="N128" s="2">
        <v>7</v>
      </c>
      <c r="O128" t="s">
        <v>244</v>
      </c>
      <c r="P128" s="2">
        <v>1</v>
      </c>
      <c r="Q128" s="5">
        <f>P128*S128/MAX(S$126:S$128)*1000</f>
        <v>629.1792587276879</v>
      </c>
      <c r="R128" s="5">
        <f>J128/MAX(J$126:J$128)*600*(1+0.1*F128)+25</f>
        <v>274.39645218851683</v>
      </c>
      <c r="S128" s="4">
        <f>+P128*K128/(MAX(L128+M128/60+M128/3600,T128)+1/3)*G128*(1+0.1*F128)</f>
        <v>31.05771428571428</v>
      </c>
      <c r="T128" s="4">
        <v>2</v>
      </c>
    </row>
    <row r="129" spans="2:20" ht="14.25">
      <c r="B129" s="3"/>
      <c r="C129" s="2"/>
      <c r="F129" s="59"/>
      <c r="G129" s="36"/>
      <c r="H129" s="4"/>
      <c r="I129" s="4"/>
      <c r="J129" s="4"/>
      <c r="K129" s="4"/>
      <c r="L129" s="2"/>
      <c r="M129" s="2"/>
      <c r="N129" s="2"/>
      <c r="P129" s="2"/>
      <c r="Q129" s="5"/>
      <c r="R129" s="5"/>
      <c r="S129" s="4"/>
      <c r="T129" s="4"/>
    </row>
    <row r="130" spans="1:20" ht="14.25">
      <c r="A130" s="27">
        <v>41503</v>
      </c>
      <c r="B130" s="3"/>
      <c r="C130" s="2"/>
      <c r="F130" s="58"/>
      <c r="G130" s="36"/>
      <c r="H130" s="4"/>
      <c r="I130" s="4"/>
      <c r="J130" s="4"/>
      <c r="K130" s="4"/>
      <c r="L130" s="2"/>
      <c r="M130" s="2"/>
      <c r="N130" s="2"/>
      <c r="P130" s="2"/>
      <c r="Q130" s="5"/>
      <c r="R130" s="5"/>
      <c r="S130" s="4"/>
      <c r="T130" s="4"/>
    </row>
    <row r="131" spans="2:20" ht="14.25">
      <c r="B131" s="3">
        <f aca="true" t="shared" si="41" ref="B131:B147">MAX(R131,P131*Q131)-U131</f>
        <v>1000</v>
      </c>
      <c r="C131" s="2" t="s">
        <v>59</v>
      </c>
      <c r="D131" t="s">
        <v>109</v>
      </c>
      <c r="E131" t="s">
        <v>110</v>
      </c>
      <c r="F131" s="58">
        <v>1</v>
      </c>
      <c r="G131" s="36">
        <v>0.915</v>
      </c>
      <c r="H131" s="4">
        <f aca="true" t="shared" si="42" ref="H131:H146">+G131*I131</f>
        <v>60.714033968894384</v>
      </c>
      <c r="I131" s="4">
        <f aca="true" t="shared" si="43" ref="I131:I146">+K131/(L131+M131/60+N131/3600)</f>
        <v>66.35413548513047</v>
      </c>
      <c r="J131" s="4">
        <f aca="true" t="shared" si="44" ref="J131:J147">+G131*K131</f>
        <v>259.1646</v>
      </c>
      <c r="K131" s="4">
        <v>283.24</v>
      </c>
      <c r="L131" s="2">
        <v>4</v>
      </c>
      <c r="M131" s="2">
        <v>16</v>
      </c>
      <c r="N131" s="2">
        <v>7</v>
      </c>
      <c r="O131" t="s">
        <v>208</v>
      </c>
      <c r="P131" s="2">
        <v>1</v>
      </c>
      <c r="Q131" s="5">
        <f aca="true" t="shared" si="45" ref="Q131:Q147">P131*S131/MAX(S$131:S$137)*1000</f>
        <v>1000</v>
      </c>
      <c r="R131" s="5">
        <f aca="true" t="shared" si="46" ref="R131:R147">J131/MAX(J$131:J$137)*600*(1+0.1*F131)+25</f>
        <v>602.6901934745649</v>
      </c>
      <c r="S131" s="4">
        <f aca="true" t="shared" si="47" ref="S131:S146">+P131*K131/(MAX(L131+M131/60+M131/3600,T131)+1/3)*G131*(1+0.1*F131)</f>
        <v>61.9143228764479</v>
      </c>
      <c r="T131" s="4">
        <v>3</v>
      </c>
    </row>
    <row r="132" spans="2:20" ht="14.25">
      <c r="B132" s="3">
        <f t="shared" si="41"/>
        <v>999.0906383238627</v>
      </c>
      <c r="C132" s="2">
        <v>24</v>
      </c>
      <c r="D132" t="s">
        <v>25</v>
      </c>
      <c r="E132" t="s">
        <v>22</v>
      </c>
      <c r="F132" s="58">
        <v>1</v>
      </c>
      <c r="G132" s="36">
        <v>0.94</v>
      </c>
      <c r="H132" s="4">
        <f t="shared" si="42"/>
        <v>60.13348527586595</v>
      </c>
      <c r="I132" s="4">
        <f t="shared" si="43"/>
        <v>63.971792846665906</v>
      </c>
      <c r="J132" s="4">
        <f t="shared" si="44"/>
        <v>296.0906</v>
      </c>
      <c r="K132" s="4">
        <v>314.99</v>
      </c>
      <c r="L132" s="2">
        <v>4</v>
      </c>
      <c r="M132" s="2">
        <v>55</v>
      </c>
      <c r="N132" s="2">
        <v>26</v>
      </c>
      <c r="O132" t="s">
        <v>207</v>
      </c>
      <c r="P132" s="2">
        <v>1</v>
      </c>
      <c r="Q132" s="5">
        <f t="shared" si="45"/>
        <v>999.0906383238627</v>
      </c>
      <c r="R132" s="5">
        <f t="shared" si="46"/>
        <v>685</v>
      </c>
      <c r="S132" s="4">
        <f t="shared" si="47"/>
        <v>61.858020364020064</v>
      </c>
      <c r="T132" s="4">
        <v>3</v>
      </c>
    </row>
    <row r="133" spans="2:20" ht="14.25">
      <c r="B133" s="3">
        <f t="shared" si="41"/>
        <v>994.1582190411622</v>
      </c>
      <c r="C133" s="2" t="s">
        <v>59</v>
      </c>
      <c r="D133" t="s">
        <v>109</v>
      </c>
      <c r="E133" t="s">
        <v>110</v>
      </c>
      <c r="F133" s="58">
        <v>1</v>
      </c>
      <c r="G133" s="36">
        <v>0.915</v>
      </c>
      <c r="H133" s="4">
        <f t="shared" si="42"/>
        <v>61.0331747110809</v>
      </c>
      <c r="I133" s="4">
        <f t="shared" si="43"/>
        <v>66.70292318150918</v>
      </c>
      <c r="J133" s="4">
        <f t="shared" si="44"/>
        <v>224.44950000000003</v>
      </c>
      <c r="K133" s="4">
        <v>245.3</v>
      </c>
      <c r="L133" s="2">
        <v>3</v>
      </c>
      <c r="M133" s="2">
        <v>40</v>
      </c>
      <c r="N133" s="2">
        <v>39</v>
      </c>
      <c r="O133" t="s">
        <v>209</v>
      </c>
      <c r="P133" s="2">
        <v>1</v>
      </c>
      <c r="Q133" s="5">
        <f t="shared" si="45"/>
        <v>994.1582190411622</v>
      </c>
      <c r="R133" s="5">
        <f t="shared" si="46"/>
        <v>525.3085879794901</v>
      </c>
      <c r="S133" s="4">
        <f t="shared" si="47"/>
        <v>61.55263296398893</v>
      </c>
      <c r="T133" s="4">
        <v>3</v>
      </c>
    </row>
    <row r="134" spans="2:20" ht="14.25">
      <c r="B134" s="3">
        <f t="shared" si="41"/>
        <v>862.4195660236833</v>
      </c>
      <c r="C134" s="2" t="s">
        <v>137</v>
      </c>
      <c r="D134" t="s">
        <v>49</v>
      </c>
      <c r="E134" t="s">
        <v>22</v>
      </c>
      <c r="F134" s="58">
        <v>1</v>
      </c>
      <c r="G134" s="36">
        <v>0.94</v>
      </c>
      <c r="H134" s="4">
        <f t="shared" si="42"/>
        <v>53.151001192842934</v>
      </c>
      <c r="I134" s="4">
        <f t="shared" si="43"/>
        <v>56.54361829025844</v>
      </c>
      <c r="J134" s="4">
        <f t="shared" si="44"/>
        <v>185.65939999999998</v>
      </c>
      <c r="K134" s="4">
        <v>197.51</v>
      </c>
      <c r="L134" s="2">
        <v>3</v>
      </c>
      <c r="M134" s="2">
        <v>29</v>
      </c>
      <c r="N134" s="2">
        <v>35</v>
      </c>
      <c r="O134" t="s">
        <v>211</v>
      </c>
      <c r="P134" s="2">
        <v>1</v>
      </c>
      <c r="Q134" s="5">
        <f t="shared" si="45"/>
        <v>862.4195660236833</v>
      </c>
      <c r="R134" s="5">
        <f t="shared" si="46"/>
        <v>438.8436140829868</v>
      </c>
      <c r="S134" s="4">
        <f t="shared" si="47"/>
        <v>53.3961234657564</v>
      </c>
      <c r="T134" s="4">
        <v>3</v>
      </c>
    </row>
    <row r="135" spans="2:22" ht="14.25">
      <c r="B135" s="3">
        <f t="shared" si="41"/>
        <v>779.7359311090829</v>
      </c>
      <c r="C135" s="2" t="s">
        <v>233</v>
      </c>
      <c r="D135" t="s">
        <v>230</v>
      </c>
      <c r="E135" t="s">
        <v>232</v>
      </c>
      <c r="F135" s="58">
        <v>0</v>
      </c>
      <c r="G135" s="36">
        <v>0.818</v>
      </c>
      <c r="H135" s="4">
        <f t="shared" si="42"/>
        <v>54.634327459147705</v>
      </c>
      <c r="I135" s="4">
        <f t="shared" si="43"/>
        <v>66.79013136815124</v>
      </c>
      <c r="J135" s="4">
        <f t="shared" si="44"/>
        <v>142.09478</v>
      </c>
      <c r="K135" s="4">
        <v>173.71</v>
      </c>
      <c r="L135" s="2">
        <v>2</v>
      </c>
      <c r="M135" s="2">
        <v>36</v>
      </c>
      <c r="N135" s="2">
        <v>3</v>
      </c>
      <c r="O135" t="s">
        <v>231</v>
      </c>
      <c r="P135" s="2">
        <v>1</v>
      </c>
      <c r="Q135" s="5">
        <f t="shared" si="45"/>
        <v>779.7359311090829</v>
      </c>
      <c r="R135" s="5">
        <f t="shared" si="46"/>
        <v>312.9418259140952</v>
      </c>
      <c r="S135" s="4">
        <f t="shared" si="47"/>
        <v>48.276822197055495</v>
      </c>
      <c r="T135" s="4">
        <v>2</v>
      </c>
      <c r="V135" t="s">
        <v>235</v>
      </c>
    </row>
    <row r="136" spans="2:20" ht="14.25">
      <c r="B136" s="3">
        <f t="shared" si="41"/>
        <v>769.9130101465129</v>
      </c>
      <c r="C136" s="2" t="s">
        <v>215</v>
      </c>
      <c r="D136" t="s">
        <v>213</v>
      </c>
      <c r="E136" t="s">
        <v>216</v>
      </c>
      <c r="F136" s="58">
        <v>1</v>
      </c>
      <c r="G136" s="36">
        <v>0.941</v>
      </c>
      <c r="H136" s="4">
        <f t="shared" si="42"/>
        <v>47.903788616446846</v>
      </c>
      <c r="I136" s="4">
        <f t="shared" si="43"/>
        <v>50.907320527573695</v>
      </c>
      <c r="J136" s="4">
        <f t="shared" si="44"/>
        <v>150.32475</v>
      </c>
      <c r="K136" s="4">
        <v>159.75</v>
      </c>
      <c r="L136" s="2">
        <v>3</v>
      </c>
      <c r="M136" s="2">
        <v>8</v>
      </c>
      <c r="N136" s="2">
        <v>17</v>
      </c>
      <c r="O136" t="s">
        <v>212</v>
      </c>
      <c r="P136" s="2">
        <v>1</v>
      </c>
      <c r="Q136" s="5">
        <f t="shared" si="45"/>
        <v>769.9130101465129</v>
      </c>
      <c r="R136" s="5">
        <f t="shared" si="46"/>
        <v>360.0810022337758</v>
      </c>
      <c r="S136" s="4">
        <f t="shared" si="47"/>
        <v>47.66864269698911</v>
      </c>
      <c r="T136" s="4">
        <v>3</v>
      </c>
    </row>
    <row r="137" spans="2:22" ht="14.25">
      <c r="B137" s="3">
        <f t="shared" si="41"/>
        <v>760.0606453196151</v>
      </c>
      <c r="C137" s="2" t="s">
        <v>233</v>
      </c>
      <c r="D137" t="s">
        <v>230</v>
      </c>
      <c r="E137" t="s">
        <v>232</v>
      </c>
      <c r="F137" s="58">
        <v>1</v>
      </c>
      <c r="G137" s="36">
        <v>0.818</v>
      </c>
      <c r="H137" s="4">
        <f t="shared" si="42"/>
        <v>54.82932649791733</v>
      </c>
      <c r="I137" s="4">
        <f t="shared" si="43"/>
        <v>67.02851650112143</v>
      </c>
      <c r="J137" s="4">
        <f t="shared" si="44"/>
        <v>142.60194</v>
      </c>
      <c r="K137" s="4">
        <v>174.33</v>
      </c>
      <c r="L137" s="2">
        <v>2</v>
      </c>
      <c r="M137" s="2">
        <v>36</v>
      </c>
      <c r="N137" s="2">
        <v>3</v>
      </c>
      <c r="O137" t="s">
        <v>231</v>
      </c>
      <c r="P137" s="2">
        <v>1</v>
      </c>
      <c r="Q137" s="5">
        <f t="shared" si="45"/>
        <v>760.0606453196151</v>
      </c>
      <c r="R137" s="5">
        <f t="shared" si="46"/>
        <v>342.8664922155584</v>
      </c>
      <c r="S137" s="4">
        <f t="shared" si="47"/>
        <v>47.0586402</v>
      </c>
      <c r="T137" s="4">
        <v>3</v>
      </c>
      <c r="V137" t="s">
        <v>234</v>
      </c>
    </row>
    <row r="138" spans="2:22" ht="14.25">
      <c r="B138" s="3">
        <f t="shared" si="41"/>
        <v>748.5602740497735</v>
      </c>
      <c r="C138" s="2" t="s">
        <v>185</v>
      </c>
      <c r="D138" t="s">
        <v>223</v>
      </c>
      <c r="E138" t="s">
        <v>225</v>
      </c>
      <c r="F138" s="59">
        <v>1</v>
      </c>
      <c r="G138" s="36">
        <v>0.941</v>
      </c>
      <c r="H138" s="4">
        <f t="shared" si="42"/>
        <v>51.85102040816326</v>
      </c>
      <c r="I138" s="4">
        <f t="shared" si="43"/>
        <v>55.10204081632653</v>
      </c>
      <c r="J138" s="4">
        <f t="shared" si="44"/>
        <v>140.44424999999998</v>
      </c>
      <c r="K138" s="4">
        <v>149.25</v>
      </c>
      <c r="L138" s="2">
        <v>2</v>
      </c>
      <c r="M138" s="2">
        <v>42</v>
      </c>
      <c r="N138" s="2">
        <v>31</v>
      </c>
      <c r="O138" t="s">
        <v>224</v>
      </c>
      <c r="P138" s="2">
        <v>1</v>
      </c>
      <c r="Q138" s="5">
        <f t="shared" si="45"/>
        <v>748.5602740497735</v>
      </c>
      <c r="R138" s="5">
        <f t="shared" si="46"/>
        <v>338.0568988005698</v>
      </c>
      <c r="S138" s="4">
        <f t="shared" si="47"/>
        <v>46.3466025</v>
      </c>
      <c r="T138" s="4">
        <v>3</v>
      </c>
      <c r="V138" t="s">
        <v>226</v>
      </c>
    </row>
    <row r="139" spans="2:22" ht="14.25">
      <c r="B139" s="3">
        <f t="shared" si="41"/>
        <v>744.9472797430197</v>
      </c>
      <c r="C139" s="2" t="s">
        <v>185</v>
      </c>
      <c r="D139" t="s">
        <v>223</v>
      </c>
      <c r="E139" t="s">
        <v>225</v>
      </c>
      <c r="F139" s="59">
        <v>0</v>
      </c>
      <c r="G139" s="36">
        <v>0.941</v>
      </c>
      <c r="H139" s="4">
        <f t="shared" si="42"/>
        <v>51.85102040816326</v>
      </c>
      <c r="I139" s="4">
        <f t="shared" si="43"/>
        <v>55.10204081632653</v>
      </c>
      <c r="J139" s="4">
        <f t="shared" si="44"/>
        <v>140.44424999999998</v>
      </c>
      <c r="K139" s="4">
        <v>149.25</v>
      </c>
      <c r="L139" s="2">
        <v>2</v>
      </c>
      <c r="M139" s="2">
        <v>42</v>
      </c>
      <c r="N139" s="2">
        <v>31</v>
      </c>
      <c r="O139" t="s">
        <v>224</v>
      </c>
      <c r="P139" s="2">
        <v>1</v>
      </c>
      <c r="Q139" s="5">
        <f t="shared" si="45"/>
        <v>744.9472797430197</v>
      </c>
      <c r="R139" s="5">
        <f t="shared" si="46"/>
        <v>309.5971807277907</v>
      </c>
      <c r="S139" s="4">
        <f t="shared" si="47"/>
        <v>46.12290640394088</v>
      </c>
      <c r="T139" s="4">
        <v>2</v>
      </c>
      <c r="V139" t="s">
        <v>227</v>
      </c>
    </row>
    <row r="140" spans="2:20" ht="14.25">
      <c r="B140" s="3">
        <f t="shared" si="41"/>
        <v>744.1574721238932</v>
      </c>
      <c r="C140" s="2" t="s">
        <v>98</v>
      </c>
      <c r="D140" t="s">
        <v>32</v>
      </c>
      <c r="E140" t="s">
        <v>99</v>
      </c>
      <c r="F140" s="59">
        <v>1</v>
      </c>
      <c r="G140" s="36">
        <v>0.94</v>
      </c>
      <c r="H140" s="4">
        <f t="shared" si="42"/>
        <v>46.436208425720615</v>
      </c>
      <c r="I140" s="4">
        <f t="shared" si="43"/>
        <v>49.40022172949002</v>
      </c>
      <c r="J140" s="4">
        <f t="shared" si="44"/>
        <v>139.6182</v>
      </c>
      <c r="K140" s="4">
        <v>148.53</v>
      </c>
      <c r="L140" s="2">
        <v>3</v>
      </c>
      <c r="M140" s="2">
        <v>0</v>
      </c>
      <c r="N140" s="2">
        <v>24</v>
      </c>
      <c r="O140" t="s">
        <v>210</v>
      </c>
      <c r="P140" s="2">
        <v>1</v>
      </c>
      <c r="Q140" s="5">
        <f t="shared" si="45"/>
        <v>744.1574721238932</v>
      </c>
      <c r="R140" s="5">
        <f t="shared" si="46"/>
        <v>336.2155941458459</v>
      </c>
      <c r="S140" s="4">
        <f t="shared" si="47"/>
        <v>46.074006</v>
      </c>
      <c r="T140" s="4">
        <v>3</v>
      </c>
    </row>
    <row r="141" spans="2:20" ht="14.25">
      <c r="B141" s="3">
        <f t="shared" si="41"/>
        <v>651.8592271555177</v>
      </c>
      <c r="C141" s="2"/>
      <c r="D141" t="s">
        <v>123</v>
      </c>
      <c r="E141" t="s">
        <v>229</v>
      </c>
      <c r="F141" s="59">
        <v>1</v>
      </c>
      <c r="G141" s="36">
        <v>0.939</v>
      </c>
      <c r="H141" s="4">
        <f t="shared" si="42"/>
        <v>41.37859999999999</v>
      </c>
      <c r="I141" s="4">
        <f t="shared" si="43"/>
        <v>44.06666666666666</v>
      </c>
      <c r="J141" s="4">
        <f t="shared" si="44"/>
        <v>111.72222</v>
      </c>
      <c r="K141" s="4">
        <v>118.98</v>
      </c>
      <c r="L141" s="2">
        <v>2</v>
      </c>
      <c r="M141" s="2">
        <v>42</v>
      </c>
      <c r="N141" s="2">
        <v>0</v>
      </c>
      <c r="O141" t="s">
        <v>228</v>
      </c>
      <c r="P141" s="2">
        <v>1</v>
      </c>
      <c r="Q141" s="5">
        <f t="shared" si="45"/>
        <v>651.8592271555177</v>
      </c>
      <c r="R141" s="5">
        <f t="shared" si="46"/>
        <v>274.03413076943343</v>
      </c>
      <c r="S141" s="4">
        <f t="shared" si="47"/>
        <v>40.35942266009852</v>
      </c>
      <c r="T141" s="4">
        <v>2</v>
      </c>
    </row>
    <row r="142" spans="2:20" ht="14.25">
      <c r="B142" s="3">
        <f t="shared" si="41"/>
        <v>641.5720267571184</v>
      </c>
      <c r="C142" s="2" t="s">
        <v>160</v>
      </c>
      <c r="D142" t="s">
        <v>202</v>
      </c>
      <c r="E142" t="s">
        <v>81</v>
      </c>
      <c r="F142" s="59">
        <v>0</v>
      </c>
      <c r="G142" s="36">
        <v>0.88</v>
      </c>
      <c r="H142" s="4">
        <f t="shared" si="42"/>
        <v>44.93017710583154</v>
      </c>
      <c r="I142" s="4">
        <f t="shared" si="43"/>
        <v>51.05701943844493</v>
      </c>
      <c r="J142" s="4">
        <f t="shared" si="44"/>
        <v>115.5704</v>
      </c>
      <c r="K142" s="4">
        <v>131.33</v>
      </c>
      <c r="L142" s="2">
        <v>2</v>
      </c>
      <c r="M142" s="2">
        <v>34</v>
      </c>
      <c r="N142" s="2">
        <v>20</v>
      </c>
      <c r="O142" t="s">
        <v>248</v>
      </c>
      <c r="P142" s="2">
        <v>1</v>
      </c>
      <c r="Q142" s="5">
        <f t="shared" si="45"/>
        <v>641.5720267571184</v>
      </c>
      <c r="R142" s="5">
        <f t="shared" si="46"/>
        <v>259.19264238716124</v>
      </c>
      <c r="S142" s="4">
        <f t="shared" si="47"/>
        <v>39.72249761313729</v>
      </c>
      <c r="T142" s="4">
        <v>2</v>
      </c>
    </row>
    <row r="143" spans="2:20" ht="14.25">
      <c r="B143" s="3">
        <f t="shared" si="41"/>
        <v>574.7999883972514</v>
      </c>
      <c r="C143" s="2" t="s">
        <v>140</v>
      </c>
      <c r="D143" t="s">
        <v>146</v>
      </c>
      <c r="E143" t="s">
        <v>139</v>
      </c>
      <c r="F143" s="59">
        <v>1</v>
      </c>
      <c r="G143" s="36">
        <v>0.865</v>
      </c>
      <c r="H143" s="4">
        <f t="shared" si="42"/>
        <v>35.3159446366782</v>
      </c>
      <c r="I143" s="4">
        <f t="shared" si="43"/>
        <v>40.82768166089966</v>
      </c>
      <c r="J143" s="4">
        <f t="shared" si="44"/>
        <v>127.57885</v>
      </c>
      <c r="K143" s="4">
        <v>147.49</v>
      </c>
      <c r="L143" s="2">
        <v>3</v>
      </c>
      <c r="M143" s="2">
        <v>36</v>
      </c>
      <c r="N143" s="2">
        <v>45</v>
      </c>
      <c r="O143" t="s">
        <v>236</v>
      </c>
      <c r="P143" s="2">
        <v>1</v>
      </c>
      <c r="Q143" s="5">
        <f t="shared" si="45"/>
        <v>574.7999883972514</v>
      </c>
      <c r="R143" s="5">
        <f t="shared" si="46"/>
        <v>309.3793116025974</v>
      </c>
      <c r="S143" s="4">
        <f t="shared" si="47"/>
        <v>35.58835207100592</v>
      </c>
      <c r="T143" s="4">
        <v>2</v>
      </c>
    </row>
    <row r="144" spans="2:22" ht="14.25">
      <c r="B144" s="3">
        <f t="shared" si="41"/>
        <v>529.722576711848</v>
      </c>
      <c r="C144" s="2" t="s">
        <v>220</v>
      </c>
      <c r="D144" t="s">
        <v>51</v>
      </c>
      <c r="E144" t="s">
        <v>81</v>
      </c>
      <c r="F144" s="59">
        <v>0</v>
      </c>
      <c r="G144" s="36">
        <v>0.88</v>
      </c>
      <c r="H144" s="4">
        <f t="shared" si="42"/>
        <v>35.444919480872464</v>
      </c>
      <c r="I144" s="4">
        <f t="shared" si="43"/>
        <v>40.278317591900525</v>
      </c>
      <c r="J144" s="4">
        <f t="shared" si="44"/>
        <v>144.9008</v>
      </c>
      <c r="K144" s="4">
        <v>164.66</v>
      </c>
      <c r="L144" s="2">
        <v>4</v>
      </c>
      <c r="M144" s="2">
        <v>5</v>
      </c>
      <c r="N144" s="2">
        <v>17</v>
      </c>
      <c r="O144" t="s">
        <v>221</v>
      </c>
      <c r="P144" s="2">
        <v>1</v>
      </c>
      <c r="Q144" s="5">
        <f t="shared" si="45"/>
        <v>529.722576711848</v>
      </c>
      <c r="R144" s="5">
        <f t="shared" si="46"/>
        <v>318.62796387321987</v>
      </c>
      <c r="S144" s="4">
        <f t="shared" si="47"/>
        <v>32.7974146494813</v>
      </c>
      <c r="T144" s="4">
        <v>2</v>
      </c>
      <c r="V144" t="s">
        <v>222</v>
      </c>
    </row>
    <row r="145" spans="2:20" ht="14.25">
      <c r="B145" s="3">
        <f t="shared" si="41"/>
        <v>527.0122018312715</v>
      </c>
      <c r="C145" s="2" t="s">
        <v>63</v>
      </c>
      <c r="D145" t="s">
        <v>33</v>
      </c>
      <c r="E145" t="s">
        <v>22</v>
      </c>
      <c r="F145" s="59">
        <v>0</v>
      </c>
      <c r="G145" s="36">
        <v>0.94</v>
      </c>
      <c r="H145" s="4">
        <f t="shared" si="42"/>
        <v>36.883217409857046</v>
      </c>
      <c r="I145" s="4">
        <f t="shared" si="43"/>
        <v>39.23746532963516</v>
      </c>
      <c r="J145" s="4">
        <f t="shared" si="44"/>
        <v>96.0398</v>
      </c>
      <c r="K145" s="4">
        <v>102.17</v>
      </c>
      <c r="L145" s="2">
        <v>2</v>
      </c>
      <c r="M145" s="2">
        <v>36</v>
      </c>
      <c r="N145" s="2">
        <v>14</v>
      </c>
      <c r="O145" t="s">
        <v>214</v>
      </c>
      <c r="P145" s="2">
        <v>1</v>
      </c>
      <c r="Q145" s="5">
        <f t="shared" si="45"/>
        <v>527.0122018312715</v>
      </c>
      <c r="R145" s="5">
        <f t="shared" si="46"/>
        <v>219.6157020857805</v>
      </c>
      <c r="S145" s="4">
        <f t="shared" si="47"/>
        <v>32.629603624009064</v>
      </c>
      <c r="T145" s="4">
        <v>2</v>
      </c>
    </row>
    <row r="146" spans="2:22" ht="14.25">
      <c r="B146" s="3">
        <f t="shared" si="41"/>
        <v>495.39378887974624</v>
      </c>
      <c r="C146" s="2" t="s">
        <v>220</v>
      </c>
      <c r="D146" t="s">
        <v>51</v>
      </c>
      <c r="E146" t="s">
        <v>81</v>
      </c>
      <c r="F146" s="59">
        <v>0</v>
      </c>
      <c r="G146" s="36">
        <v>0.88</v>
      </c>
      <c r="H146" s="4">
        <f t="shared" si="42"/>
        <v>39.57147788272067</v>
      </c>
      <c r="I146" s="4">
        <f t="shared" si="43"/>
        <v>44.96758850309167</v>
      </c>
      <c r="J146" s="4">
        <f t="shared" si="44"/>
        <v>161.77040000000002</v>
      </c>
      <c r="K146" s="4">
        <v>183.83</v>
      </c>
      <c r="L146" s="2">
        <v>4</v>
      </c>
      <c r="M146" s="2">
        <v>5</v>
      </c>
      <c r="N146" s="2">
        <v>17</v>
      </c>
      <c r="O146" t="s">
        <v>218</v>
      </c>
      <c r="P146" s="2">
        <v>1</v>
      </c>
      <c r="Q146" s="5">
        <f t="shared" si="45"/>
        <v>591.3937888797462</v>
      </c>
      <c r="R146" s="5">
        <f t="shared" si="46"/>
        <v>352.8126357270376</v>
      </c>
      <c r="S146" s="4">
        <f t="shared" si="47"/>
        <v>36.61574599182647</v>
      </c>
      <c r="T146" s="4">
        <v>2</v>
      </c>
      <c r="U146">
        <v>96</v>
      </c>
      <c r="V146" t="s">
        <v>219</v>
      </c>
    </row>
    <row r="147" spans="2:20" ht="14.25">
      <c r="B147" s="3">
        <f t="shared" si="41"/>
        <v>278.53185815422717</v>
      </c>
      <c r="C147" s="2" t="s">
        <v>73</v>
      </c>
      <c r="D147" t="s">
        <v>30</v>
      </c>
      <c r="E147" t="s">
        <v>22</v>
      </c>
      <c r="F147" s="60">
        <v>1</v>
      </c>
      <c r="G147" s="36">
        <v>0.94</v>
      </c>
      <c r="H147" s="4"/>
      <c r="I147" s="4"/>
      <c r="J147" s="4">
        <f t="shared" si="44"/>
        <v>113.74</v>
      </c>
      <c r="K147" s="4">
        <v>121</v>
      </c>
      <c r="O147" t="s">
        <v>251</v>
      </c>
      <c r="P147" s="2">
        <v>0</v>
      </c>
      <c r="Q147" s="5">
        <f t="shared" si="45"/>
        <v>0</v>
      </c>
      <c r="R147" s="5">
        <f t="shared" si="46"/>
        <v>278.53185815422717</v>
      </c>
      <c r="S147" s="4">
        <f>+P147*K147/(MAX(L149+M149/60+M149/3600,T147)+1/3)*G147*(1+0.1*F147)</f>
        <v>0</v>
      </c>
      <c r="T147" s="4">
        <v>2</v>
      </c>
    </row>
    <row r="149" spans="1:20" ht="14.25">
      <c r="A149" s="27">
        <v>41504</v>
      </c>
      <c r="B149" s="3"/>
      <c r="C149" s="2"/>
      <c r="F149" s="59"/>
      <c r="G149" s="36"/>
      <c r="H149" s="4"/>
      <c r="I149" s="4"/>
      <c r="J149" s="4"/>
      <c r="K149" s="4"/>
      <c r="L149" s="2"/>
      <c r="M149" s="2"/>
      <c r="N149" s="2"/>
      <c r="P149" s="2"/>
      <c r="Q149" s="5"/>
      <c r="R149" s="5"/>
      <c r="S149" s="4"/>
      <c r="T149" s="4"/>
    </row>
    <row r="150" spans="2:20" ht="14.25">
      <c r="B150" s="3">
        <f aca="true" t="shared" si="48" ref="B150:B156">MAX(R150,P150*Q150)-U150</f>
        <v>1000</v>
      </c>
      <c r="C150" s="2" t="s">
        <v>59</v>
      </c>
      <c r="D150" t="s">
        <v>109</v>
      </c>
      <c r="E150" t="s">
        <v>110</v>
      </c>
      <c r="F150" s="59">
        <v>0</v>
      </c>
      <c r="G150" s="36">
        <v>0.915</v>
      </c>
      <c r="H150" s="4">
        <f aca="true" t="shared" si="49" ref="H150:H156">+G150*I150</f>
        <v>57.02185403749907</v>
      </c>
      <c r="I150" s="4">
        <f aca="true" t="shared" si="50" ref="I150:I155">+K150/(L150+M150/60+N150/3600)</f>
        <v>62.31896616120117</v>
      </c>
      <c r="J150" s="4">
        <f aca="true" t="shared" si="51" ref="J150:J155">+G150*K150</f>
        <v>212.0421</v>
      </c>
      <c r="K150" s="4">
        <v>231.74</v>
      </c>
      <c r="L150" s="2">
        <v>3</v>
      </c>
      <c r="M150" s="2">
        <v>43</v>
      </c>
      <c r="N150" s="2">
        <v>7</v>
      </c>
      <c r="O150" t="s">
        <v>237</v>
      </c>
      <c r="P150" s="2">
        <v>1</v>
      </c>
      <c r="Q150" s="5">
        <f aca="true" t="shared" si="52" ref="Q150:Q155">P150*S150/MAX(S$150:S$155)*1000</f>
        <v>1000</v>
      </c>
      <c r="R150" s="5">
        <f aca="true" t="shared" si="53" ref="R150:R155">J150/MAX(J$150:J$155)*600*(1+0.1*F150)+25</f>
        <v>625</v>
      </c>
      <c r="S150" s="4">
        <f aca="true" t="shared" si="54" ref="S150:S155">+P150*K150/(MAX(L150+M150/60+M150/3600,T150)+1/3)*G150*(1+0.1*F150)</f>
        <v>52.202117212610275</v>
      </c>
      <c r="T150" s="4">
        <v>2</v>
      </c>
    </row>
    <row r="151" spans="2:20" ht="14.25">
      <c r="B151" s="3">
        <f t="shared" si="48"/>
        <v>905.7850839201673</v>
      </c>
      <c r="C151" s="2" t="s">
        <v>233</v>
      </c>
      <c r="D151" t="s">
        <v>157</v>
      </c>
      <c r="E151" t="s">
        <v>232</v>
      </c>
      <c r="F151" s="59">
        <v>0</v>
      </c>
      <c r="G151" s="36">
        <v>0.8188</v>
      </c>
      <c r="H151" s="4">
        <f t="shared" si="49"/>
        <v>53.7102251832112</v>
      </c>
      <c r="I151" s="4">
        <f t="shared" si="50"/>
        <v>65.59626915389741</v>
      </c>
      <c r="J151" s="4">
        <f t="shared" si="51"/>
        <v>134.36507999999998</v>
      </c>
      <c r="K151" s="4">
        <v>164.1</v>
      </c>
      <c r="L151" s="2">
        <v>2</v>
      </c>
      <c r="M151" s="2">
        <v>30</v>
      </c>
      <c r="N151" s="2">
        <v>6</v>
      </c>
      <c r="O151" t="s">
        <v>239</v>
      </c>
      <c r="P151" s="2">
        <v>1</v>
      </c>
      <c r="Q151" s="5">
        <f t="shared" si="52"/>
        <v>905.7850839201673</v>
      </c>
      <c r="R151" s="5">
        <f t="shared" si="53"/>
        <v>405.2030257198923</v>
      </c>
      <c r="S151" s="4">
        <f t="shared" si="54"/>
        <v>47.2838991202346</v>
      </c>
      <c r="T151" s="4">
        <v>2</v>
      </c>
    </row>
    <row r="152" spans="2:20" ht="14.25">
      <c r="B152" s="3">
        <f t="shared" si="48"/>
        <v>879.9407967481268</v>
      </c>
      <c r="C152" s="2" t="s">
        <v>98</v>
      </c>
      <c r="D152" t="s">
        <v>32</v>
      </c>
      <c r="E152" t="s">
        <v>99</v>
      </c>
      <c r="F152" s="59">
        <v>1</v>
      </c>
      <c r="G152" s="36">
        <v>0.94</v>
      </c>
      <c r="H152" s="4">
        <f t="shared" si="49"/>
        <v>45.73085859754686</v>
      </c>
      <c r="I152" s="4">
        <f t="shared" si="50"/>
        <v>48.64984957185837</v>
      </c>
      <c r="J152" s="4">
        <f t="shared" si="51"/>
        <v>164.6692</v>
      </c>
      <c r="K152" s="4">
        <v>175.18</v>
      </c>
      <c r="L152" s="2">
        <v>3</v>
      </c>
      <c r="M152" s="2">
        <v>36</v>
      </c>
      <c r="N152" s="2">
        <v>3</v>
      </c>
      <c r="O152" t="s">
        <v>240</v>
      </c>
      <c r="P152" s="2">
        <v>1</v>
      </c>
      <c r="Q152" s="5">
        <f t="shared" si="52"/>
        <v>879.9407967481268</v>
      </c>
      <c r="R152" s="5">
        <f t="shared" si="53"/>
        <v>537.5476120072382</v>
      </c>
      <c r="S152" s="4">
        <f t="shared" si="54"/>
        <v>45.934772612003385</v>
      </c>
      <c r="T152" s="4">
        <v>2</v>
      </c>
    </row>
    <row r="153" spans="2:20" ht="14.25">
      <c r="B153" s="3">
        <f t="shared" si="48"/>
        <v>901.4807086593279</v>
      </c>
      <c r="C153" s="2" t="s">
        <v>137</v>
      </c>
      <c r="D153" t="s">
        <v>49</v>
      </c>
      <c r="E153" t="s">
        <v>22</v>
      </c>
      <c r="F153" s="59">
        <v>1</v>
      </c>
      <c r="G153" s="36">
        <v>0.94</v>
      </c>
      <c r="H153" s="4">
        <f t="shared" si="49"/>
        <v>45.87444685466378</v>
      </c>
      <c r="I153" s="4">
        <f t="shared" si="50"/>
        <v>48.80260303687636</v>
      </c>
      <c r="J153" s="4">
        <f t="shared" si="51"/>
        <v>211.48119999999997</v>
      </c>
      <c r="K153" s="4">
        <v>224.98</v>
      </c>
      <c r="L153" s="2">
        <v>4</v>
      </c>
      <c r="M153" s="2">
        <v>36</v>
      </c>
      <c r="N153" s="2">
        <v>36</v>
      </c>
      <c r="O153" t="s">
        <v>238</v>
      </c>
      <c r="P153" s="2">
        <v>1</v>
      </c>
      <c r="Q153" s="5">
        <f t="shared" si="52"/>
        <v>901.4807086593279</v>
      </c>
      <c r="R153" s="5">
        <f t="shared" si="53"/>
        <v>683.2541485865305</v>
      </c>
      <c r="S153" s="4">
        <f t="shared" si="54"/>
        <v>47.059201618341206</v>
      </c>
      <c r="T153" s="4">
        <v>2</v>
      </c>
    </row>
    <row r="154" spans="2:20" ht="14.25">
      <c r="B154" s="3">
        <f t="shared" si="48"/>
        <v>804.7535901646014</v>
      </c>
      <c r="C154" s="2" t="s">
        <v>198</v>
      </c>
      <c r="D154" t="s">
        <v>35</v>
      </c>
      <c r="E154" t="s">
        <v>242</v>
      </c>
      <c r="F154" s="59">
        <v>1</v>
      </c>
      <c r="G154" s="36">
        <v>1.18</v>
      </c>
      <c r="H154" s="4">
        <f t="shared" si="49"/>
        <v>42.987521699172866</v>
      </c>
      <c r="I154" s="4">
        <f t="shared" si="50"/>
        <v>36.43010313489226</v>
      </c>
      <c r="J154" s="4">
        <f t="shared" si="51"/>
        <v>116.93799999999999</v>
      </c>
      <c r="K154" s="4">
        <v>99.1</v>
      </c>
      <c r="L154" s="2">
        <v>2</v>
      </c>
      <c r="M154" s="2">
        <v>43</v>
      </c>
      <c r="N154" s="2">
        <v>13</v>
      </c>
      <c r="O154" t="s">
        <v>241</v>
      </c>
      <c r="P154" s="2">
        <v>1</v>
      </c>
      <c r="Q154" s="5">
        <f t="shared" si="52"/>
        <v>804.7535901646014</v>
      </c>
      <c r="R154" s="5">
        <f t="shared" si="53"/>
        <v>388.97998322031333</v>
      </c>
      <c r="S154" s="4">
        <f t="shared" si="54"/>
        <v>42.00984124104145</v>
      </c>
      <c r="T154" s="4">
        <v>2</v>
      </c>
    </row>
    <row r="155" spans="2:20" ht="14.25">
      <c r="B155" s="3">
        <f t="shared" si="48"/>
        <v>709.8919241576109</v>
      </c>
      <c r="C155" s="2" t="s">
        <v>140</v>
      </c>
      <c r="D155" t="s">
        <v>146</v>
      </c>
      <c r="E155" t="s">
        <v>139</v>
      </c>
      <c r="F155" s="59">
        <v>0</v>
      </c>
      <c r="G155" s="36">
        <v>0.865</v>
      </c>
      <c r="H155" s="4">
        <f t="shared" si="49"/>
        <v>40.54982499044707</v>
      </c>
      <c r="I155" s="4">
        <f t="shared" si="50"/>
        <v>46.87841039358043</v>
      </c>
      <c r="J155" s="4">
        <f t="shared" si="51"/>
        <v>147.38735</v>
      </c>
      <c r="K155" s="4">
        <v>170.39</v>
      </c>
      <c r="L155" s="2">
        <v>3</v>
      </c>
      <c r="M155" s="2">
        <v>38</v>
      </c>
      <c r="N155" s="2">
        <v>5</v>
      </c>
      <c r="O155" t="s">
        <v>243</v>
      </c>
      <c r="P155" s="2">
        <v>1</v>
      </c>
      <c r="Q155" s="5">
        <f t="shared" si="52"/>
        <v>709.8919241576109</v>
      </c>
      <c r="R155" s="5">
        <f t="shared" si="53"/>
        <v>442.0511893628671</v>
      </c>
      <c r="S155" s="4">
        <f t="shared" si="54"/>
        <v>37.05786143316105</v>
      </c>
      <c r="T155" s="4">
        <v>2</v>
      </c>
    </row>
    <row r="156" spans="2:20" ht="14.25">
      <c r="B156" s="3">
        <f t="shared" si="48"/>
        <v>337.32211472784564</v>
      </c>
      <c r="C156" s="2">
        <v>24</v>
      </c>
      <c r="D156" t="s">
        <v>249</v>
      </c>
      <c r="E156" t="s">
        <v>22</v>
      </c>
      <c r="F156" s="61">
        <v>0</v>
      </c>
      <c r="G156" s="36">
        <v>0.865</v>
      </c>
      <c r="H156" s="4">
        <f t="shared" si="49"/>
        <v>24.09039087947883</v>
      </c>
      <c r="I156" s="4">
        <f>+K156/(L156+M156/60+N156/3600)</f>
        <v>27.850162866449512</v>
      </c>
      <c r="J156" s="4">
        <f>+G156*K156</f>
        <v>41.0875</v>
      </c>
      <c r="K156" s="4">
        <v>47.5</v>
      </c>
      <c r="L156" s="2">
        <v>1</v>
      </c>
      <c r="M156" s="2">
        <v>42</v>
      </c>
      <c r="N156" s="2">
        <v>20</v>
      </c>
      <c r="O156" t="s">
        <v>250</v>
      </c>
      <c r="P156" s="2">
        <v>1</v>
      </c>
      <c r="Q156" s="5">
        <f>P156*S156/MAX(S$150:S$155)*1000</f>
        <v>337.32211472784564</v>
      </c>
      <c r="R156" s="5">
        <f>J156/MAX(J$150:J$155)*600*(1+0.1*F156)+25</f>
        <v>141.2622894227137</v>
      </c>
      <c r="S156" s="4">
        <f>+P156*K156/(MAX(L156+M156/60+M156/3600,T156)+1/3)*G156*(1+0.1*F156)</f>
        <v>17.608928571428567</v>
      </c>
      <c r="T156" s="4">
        <v>2</v>
      </c>
    </row>
    <row r="157" spans="2:20" ht="14.25">
      <c r="B157" s="3"/>
      <c r="C157" s="2"/>
      <c r="F157" s="62"/>
      <c r="G157" s="36"/>
      <c r="H157" s="4"/>
      <c r="I157" s="4"/>
      <c r="J157" s="4"/>
      <c r="K157" s="4"/>
      <c r="L157" s="2"/>
      <c r="M157" s="2"/>
      <c r="N157" s="2"/>
      <c r="P157" s="2"/>
      <c r="Q157" s="5"/>
      <c r="R157" s="5"/>
      <c r="S157" s="4"/>
      <c r="T157" s="4"/>
    </row>
    <row r="158" spans="1:20" ht="14.25">
      <c r="A158" s="27">
        <v>41510</v>
      </c>
      <c r="B158" s="3"/>
      <c r="C158" s="2"/>
      <c r="F158" s="62"/>
      <c r="G158" s="36"/>
      <c r="H158" s="4"/>
      <c r="I158" s="4"/>
      <c r="J158" s="4"/>
      <c r="K158" s="4"/>
      <c r="L158" s="2"/>
      <c r="M158" s="2"/>
      <c r="N158" s="2"/>
      <c r="P158" s="2"/>
      <c r="Q158" s="5"/>
      <c r="R158" s="5"/>
      <c r="S158" s="4"/>
      <c r="T158" s="4"/>
    </row>
    <row r="159" spans="1:22" ht="14.25">
      <c r="A159" s="27"/>
      <c r="B159" s="3">
        <f aca="true" t="shared" si="55" ref="B159:B165">MAX(R159,P159*Q159)-U159</f>
        <v>1000</v>
      </c>
      <c r="C159" s="2" t="s">
        <v>112</v>
      </c>
      <c r="D159" t="s">
        <v>254</v>
      </c>
      <c r="E159" t="s">
        <v>108</v>
      </c>
      <c r="F159" s="62">
        <v>1</v>
      </c>
      <c r="G159" s="36">
        <v>0.885</v>
      </c>
      <c r="H159" s="4">
        <f>+G159*I159</f>
        <v>41.788896391152505</v>
      </c>
      <c r="I159" s="4">
        <f>+K159/(L159+M159/60+N159/3600)</f>
        <v>47.21909196740396</v>
      </c>
      <c r="J159" s="4">
        <f aca="true" t="shared" si="56" ref="J159:J165">+G159*K159</f>
        <v>99.71295</v>
      </c>
      <c r="K159" s="4">
        <v>112.67</v>
      </c>
      <c r="L159" s="2">
        <v>2</v>
      </c>
      <c r="M159" s="2">
        <v>23</v>
      </c>
      <c r="N159" s="2">
        <v>10</v>
      </c>
      <c r="O159" t="s">
        <v>253</v>
      </c>
      <c r="P159" s="2">
        <v>1</v>
      </c>
      <c r="Q159" s="5">
        <f>P159*S159/MAX(S$159:S$165)*1000</f>
        <v>1000</v>
      </c>
      <c r="R159" s="5">
        <f>J159/MAX(J$159:J$165)*600*(1+0.1*F159)+25</f>
        <v>674.2356130544501</v>
      </c>
      <c r="S159" s="4">
        <f>+P159*K159/(MAX(L159+M159/60+M159/3600,T159)+1/3)*G159*(1+0.1*F159)</f>
        <v>38.71208647058824</v>
      </c>
      <c r="T159" s="4">
        <v>2.5</v>
      </c>
      <c r="V159" t="s">
        <v>257</v>
      </c>
    </row>
    <row r="160" spans="1:20" ht="14.25">
      <c r="A160" s="27"/>
      <c r="B160" s="3">
        <f t="shared" si="55"/>
        <v>849.4788836810609</v>
      </c>
      <c r="C160" s="2" t="s">
        <v>59</v>
      </c>
      <c r="D160" t="s">
        <v>109</v>
      </c>
      <c r="E160" t="s">
        <v>110</v>
      </c>
      <c r="F160" s="62">
        <v>0</v>
      </c>
      <c r="G160" s="36">
        <v>0.915</v>
      </c>
      <c r="H160" s="4">
        <f>+G160*I160</f>
        <v>39.31608881298036</v>
      </c>
      <c r="I160" s="4">
        <f>+K160/(L160+M160/60+N160/3600)</f>
        <v>42.96840307429547</v>
      </c>
      <c r="J160" s="4">
        <f t="shared" si="56"/>
        <v>76.7319</v>
      </c>
      <c r="K160" s="4">
        <v>83.86</v>
      </c>
      <c r="L160" s="2">
        <v>1</v>
      </c>
      <c r="M160" s="2">
        <v>57</v>
      </c>
      <c r="N160" s="2">
        <v>6</v>
      </c>
      <c r="O160" s="2">
        <v>83</v>
      </c>
      <c r="P160" s="2">
        <v>1</v>
      </c>
      <c r="Q160" s="5">
        <f aca="true" t="shared" si="57" ref="Q160:Q165">P160*S160/MAX(S$159:S$165)*1000</f>
        <v>849.4788836810609</v>
      </c>
      <c r="R160" s="5">
        <f aca="true" t="shared" si="58" ref="R160:R165">J160/MAX(J$159:J$165)*600*(1+0.1*F160)+25</f>
        <v>479.18630667816296</v>
      </c>
      <c r="S160" s="4">
        <f aca="true" t="shared" si="59" ref="S160:S165">+P160*K160/(MAX(L160+M160/60+M160/3600,T160)+1/3)*G160*(1+0.1*F160)</f>
        <v>32.8851</v>
      </c>
      <c r="T160" s="4">
        <v>2</v>
      </c>
    </row>
    <row r="161" spans="2:20" ht="14.25">
      <c r="B161" s="3">
        <f t="shared" si="55"/>
        <v>831.2756420430992</v>
      </c>
      <c r="C161" s="2" t="s">
        <v>59</v>
      </c>
      <c r="D161" t="s">
        <v>109</v>
      </c>
      <c r="E161" t="s">
        <v>110</v>
      </c>
      <c r="F161" s="59">
        <v>0</v>
      </c>
      <c r="G161" s="36">
        <v>0.915</v>
      </c>
      <c r="H161" s="4">
        <f>+G161*I161</f>
        <v>36.04892149964821</v>
      </c>
      <c r="I161" s="4">
        <f>+K161/(L161+M161/60+N161/3600)</f>
        <v>39.397728414916074</v>
      </c>
      <c r="J161" s="4">
        <f t="shared" si="56"/>
        <v>99.6252</v>
      </c>
      <c r="K161" s="4">
        <v>108.88</v>
      </c>
      <c r="L161" s="2">
        <v>2</v>
      </c>
      <c r="M161" s="2">
        <v>45</v>
      </c>
      <c r="N161" s="2">
        <v>49</v>
      </c>
      <c r="O161" t="s">
        <v>252</v>
      </c>
      <c r="P161" s="2">
        <v>1</v>
      </c>
      <c r="Q161" s="5">
        <f t="shared" si="57"/>
        <v>831.2756420430992</v>
      </c>
      <c r="R161" s="5">
        <f t="shared" si="58"/>
        <v>614.6947897819985</v>
      </c>
      <c r="S161" s="4">
        <f t="shared" si="59"/>
        <v>32.180414535666216</v>
      </c>
      <c r="T161" s="4">
        <v>2</v>
      </c>
    </row>
    <row r="162" spans="2:22" ht="14.25">
      <c r="B162" s="3">
        <f t="shared" si="55"/>
        <v>792.250793457204</v>
      </c>
      <c r="C162" s="2" t="s">
        <v>92</v>
      </c>
      <c r="D162" t="s">
        <v>27</v>
      </c>
      <c r="E162" t="s">
        <v>91</v>
      </c>
      <c r="F162" s="63">
        <v>1</v>
      </c>
      <c r="G162" s="36">
        <v>0.915</v>
      </c>
      <c r="H162" s="4">
        <f>+G162*I162</f>
        <v>30.833748882132</v>
      </c>
      <c r="I162" s="4">
        <f>+K162/(L162+M162/60+N162/3600)</f>
        <v>33.698086209980325</v>
      </c>
      <c r="J162" s="4">
        <f t="shared" si="56"/>
        <v>95.77305000000001</v>
      </c>
      <c r="K162" s="4">
        <v>104.67</v>
      </c>
      <c r="L162" s="2">
        <v>3</v>
      </c>
      <c r="M162" s="2">
        <v>6</v>
      </c>
      <c r="N162" s="2">
        <v>22</v>
      </c>
      <c r="O162" t="s">
        <v>253</v>
      </c>
      <c r="P162" s="2">
        <v>1</v>
      </c>
      <c r="Q162" s="5">
        <f t="shared" si="57"/>
        <v>792.250793457204</v>
      </c>
      <c r="R162" s="5">
        <f t="shared" si="58"/>
        <v>648.5827425709953</v>
      </c>
      <c r="S162" s="4">
        <f t="shared" si="59"/>
        <v>30.66968122270743</v>
      </c>
      <c r="T162" s="4">
        <v>2.5</v>
      </c>
      <c r="V162" t="s">
        <v>257</v>
      </c>
    </row>
    <row r="163" spans="2:22" ht="14.25">
      <c r="B163" s="3">
        <f t="shared" si="55"/>
        <v>685</v>
      </c>
      <c r="C163" s="2" t="s">
        <v>82</v>
      </c>
      <c r="D163" t="s">
        <v>45</v>
      </c>
      <c r="E163" t="s">
        <v>84</v>
      </c>
      <c r="F163" s="64">
        <v>1</v>
      </c>
      <c r="G163" s="36">
        <v>0.845</v>
      </c>
      <c r="H163" s="4"/>
      <c r="I163" s="4"/>
      <c r="J163" s="4">
        <f t="shared" si="56"/>
        <v>101.36619999999999</v>
      </c>
      <c r="K163" s="4">
        <v>119.96</v>
      </c>
      <c r="L163" s="2"/>
      <c r="M163" s="2"/>
      <c r="N163" s="2"/>
      <c r="O163" t="s">
        <v>253</v>
      </c>
      <c r="P163" s="2">
        <v>0</v>
      </c>
      <c r="Q163" s="5">
        <f t="shared" si="57"/>
        <v>0</v>
      </c>
      <c r="R163" s="5">
        <f t="shared" si="58"/>
        <v>685</v>
      </c>
      <c r="S163" s="4">
        <f t="shared" si="59"/>
        <v>0</v>
      </c>
      <c r="T163" s="4">
        <v>2.5</v>
      </c>
      <c r="V163" t="s">
        <v>257</v>
      </c>
    </row>
    <row r="164" spans="2:20" ht="14.25">
      <c r="B164" s="3">
        <f t="shared" si="55"/>
        <v>651.276557966712</v>
      </c>
      <c r="C164" s="2" t="s">
        <v>160</v>
      </c>
      <c r="D164" t="s">
        <v>16</v>
      </c>
      <c r="E164" t="s">
        <v>81</v>
      </c>
      <c r="F164" s="62">
        <v>0</v>
      </c>
      <c r="G164" s="36">
        <v>0.88</v>
      </c>
      <c r="H164" s="4">
        <f>+G164*I164</f>
        <v>28.78837744807121</v>
      </c>
      <c r="I164" s="4">
        <f>+K164/(L164+M164/60+N164/3600)</f>
        <v>32.7140652818991</v>
      </c>
      <c r="J164" s="4">
        <f t="shared" si="56"/>
        <v>67.3728</v>
      </c>
      <c r="K164" s="4">
        <v>76.56</v>
      </c>
      <c r="L164" s="2">
        <v>2</v>
      </c>
      <c r="M164" s="2">
        <v>20</v>
      </c>
      <c r="N164" s="2">
        <v>25</v>
      </c>
      <c r="O164" t="s">
        <v>256</v>
      </c>
      <c r="P164" s="2">
        <v>1</v>
      </c>
      <c r="Q164" s="5">
        <f t="shared" si="57"/>
        <v>651.276557966712</v>
      </c>
      <c r="R164" s="5">
        <f t="shared" si="58"/>
        <v>423.7885508187147</v>
      </c>
      <c r="S164" s="4">
        <f t="shared" si="59"/>
        <v>25.212274428274426</v>
      </c>
      <c r="T164" s="4">
        <v>2</v>
      </c>
    </row>
    <row r="165" spans="2:20" ht="14.25">
      <c r="B165" s="3">
        <f t="shared" si="55"/>
        <v>443.63421929597826</v>
      </c>
      <c r="C165" s="2" t="s">
        <v>137</v>
      </c>
      <c r="D165" t="s">
        <v>49</v>
      </c>
      <c r="E165" t="s">
        <v>22</v>
      </c>
      <c r="F165" s="62">
        <v>0</v>
      </c>
      <c r="G165" s="36">
        <v>0.94</v>
      </c>
      <c r="H165" s="4"/>
      <c r="I165" s="4"/>
      <c r="J165" s="4">
        <f t="shared" si="56"/>
        <v>70.72559999999999</v>
      </c>
      <c r="K165" s="4">
        <v>75.24</v>
      </c>
      <c r="L165" s="2"/>
      <c r="M165" s="2"/>
      <c r="N165" s="2"/>
      <c r="O165" t="s">
        <v>255</v>
      </c>
      <c r="P165" s="2">
        <v>0</v>
      </c>
      <c r="Q165" s="5">
        <f t="shared" si="57"/>
        <v>0</v>
      </c>
      <c r="R165" s="5">
        <f t="shared" si="58"/>
        <v>443.63421929597826</v>
      </c>
      <c r="S165" s="4">
        <f t="shared" si="59"/>
        <v>0</v>
      </c>
      <c r="T165" s="4">
        <v>2</v>
      </c>
    </row>
    <row r="166" spans="2:20" ht="14.25">
      <c r="B166" s="3"/>
      <c r="C166" s="2"/>
      <c r="F166" s="65"/>
      <c r="G166" s="36"/>
      <c r="H166" s="4"/>
      <c r="I166" s="4"/>
      <c r="J166" s="4"/>
      <c r="K166" s="4"/>
      <c r="L166" s="2"/>
      <c r="M166" s="2"/>
      <c r="N166" s="2"/>
      <c r="P166" s="2"/>
      <c r="Q166" s="5"/>
      <c r="R166" s="5"/>
      <c r="S166" s="4"/>
      <c r="T166" s="4"/>
    </row>
    <row r="167" spans="1:20" ht="14.25">
      <c r="A167" s="27">
        <v>41519</v>
      </c>
      <c r="B167" s="3"/>
      <c r="C167" s="2"/>
      <c r="F167" s="65"/>
      <c r="G167" s="36"/>
      <c r="H167" s="4"/>
      <c r="I167" s="4"/>
      <c r="J167" s="4"/>
      <c r="K167" s="4"/>
      <c r="L167" s="2"/>
      <c r="M167" s="2"/>
      <c r="N167" s="2"/>
      <c r="P167" s="2"/>
      <c r="Q167" s="5"/>
      <c r="R167" s="5"/>
      <c r="S167" s="4"/>
      <c r="T167" s="4"/>
    </row>
    <row r="168" spans="2:20" ht="14.25">
      <c r="B168" s="3">
        <f>MAX(R168,P168*Q168)-U168</f>
        <v>1000</v>
      </c>
      <c r="C168" s="2" t="s">
        <v>59</v>
      </c>
      <c r="D168" t="s">
        <v>109</v>
      </c>
      <c r="E168" t="s">
        <v>110</v>
      </c>
      <c r="F168" s="62">
        <v>0</v>
      </c>
      <c r="G168" s="36">
        <v>0.915</v>
      </c>
      <c r="H168" s="4">
        <f>+G168*I168</f>
        <v>54.060056490526065</v>
      </c>
      <c r="I168" s="4">
        <f>+K168/(L168+M168/60+N168/3600)</f>
        <v>59.082028951394605</v>
      </c>
      <c r="J168" s="4">
        <f>+G168*K168</f>
        <v>127.59675</v>
      </c>
      <c r="K168" s="4">
        <v>139.45</v>
      </c>
      <c r="L168" s="2">
        <v>2</v>
      </c>
      <c r="M168" s="2">
        <v>21</v>
      </c>
      <c r="N168" s="2">
        <v>37</v>
      </c>
      <c r="O168" t="s">
        <v>259</v>
      </c>
      <c r="P168" s="2">
        <v>1</v>
      </c>
      <c r="Q168" s="5">
        <f>P168*S168/MAX(S$168:S$170)*1000</f>
        <v>1000</v>
      </c>
      <c r="R168" s="5">
        <f>J168/MAX(J$168:J$170)*600*(1+0.1*F168)+25</f>
        <v>625</v>
      </c>
      <c r="S168" s="4">
        <f>+P168*K168/(MAX(L168+M168/60+M168/3600,T168)+1/3)*G168*(1+0.1*F168)</f>
        <v>47.448435079020754</v>
      </c>
      <c r="T168" s="4">
        <v>2</v>
      </c>
    </row>
    <row r="169" spans="2:20" ht="14.25">
      <c r="B169" s="3">
        <f>MAX(R169,P169*Q169)-U169</f>
        <v>840.7187514128134</v>
      </c>
      <c r="C169" s="2" t="s">
        <v>82</v>
      </c>
      <c r="D169" t="s">
        <v>45</v>
      </c>
      <c r="E169" t="s">
        <v>84</v>
      </c>
      <c r="F169" s="58">
        <v>1</v>
      </c>
      <c r="G169" s="36">
        <v>0.845</v>
      </c>
      <c r="H169" s="4">
        <f>+G169*I169</f>
        <v>43.093428394296346</v>
      </c>
      <c r="I169" s="4">
        <f>+K169/(L169+M169/60+N169/3600)</f>
        <v>50.99814011159331</v>
      </c>
      <c r="J169" s="4">
        <f>+G169*K169</f>
        <v>77.233</v>
      </c>
      <c r="K169" s="4">
        <v>91.4</v>
      </c>
      <c r="L169" s="2">
        <v>1</v>
      </c>
      <c r="M169" s="2">
        <v>47</v>
      </c>
      <c r="N169" s="2">
        <v>32</v>
      </c>
      <c r="O169" t="s">
        <v>258</v>
      </c>
      <c r="P169" s="2">
        <v>1</v>
      </c>
      <c r="Q169" s="5">
        <f>P169*S169/MAX(S$168:S$170)*1000</f>
        <v>840.7187514128134</v>
      </c>
      <c r="R169" s="5">
        <f>J169/MAX(J$168:J$170)*600*(1+0.1*F169)+25</f>
        <v>424.49120961153017</v>
      </c>
      <c r="S169" s="4">
        <f>+P169*K169/(MAX(L169+M169/60+M169/3600,T169)+1/3)*G169*(1+0.1*F169)</f>
        <v>39.89078909612626</v>
      </c>
      <c r="T169" s="4">
        <v>1.5</v>
      </c>
    </row>
    <row r="170" spans="2:20" ht="14.25">
      <c r="B170" s="3">
        <f>MAX(R170,P170*Q170)-U170</f>
        <v>662.99007282709</v>
      </c>
      <c r="C170" s="2" t="s">
        <v>74</v>
      </c>
      <c r="D170" t="s">
        <v>53</v>
      </c>
      <c r="E170" t="s">
        <v>55</v>
      </c>
      <c r="F170" s="65">
        <v>0</v>
      </c>
      <c r="G170" s="36">
        <v>0.939</v>
      </c>
      <c r="H170" s="4">
        <f>+G170*I170</f>
        <v>40.753526835286856</v>
      </c>
      <c r="I170" s="4">
        <f>+K170/(L170+M170/60+N170/3600)</f>
        <v>43.40098704503393</v>
      </c>
      <c r="J170" s="4">
        <f>+G170*K170</f>
        <v>73.40163</v>
      </c>
      <c r="K170" s="4">
        <v>78.17</v>
      </c>
      <c r="L170" s="2">
        <v>1</v>
      </c>
      <c r="M170" s="2">
        <v>48</v>
      </c>
      <c r="N170" s="2">
        <v>4</v>
      </c>
      <c r="O170" t="s">
        <v>260</v>
      </c>
      <c r="P170" s="2">
        <v>1</v>
      </c>
      <c r="Q170" s="5">
        <f>P170*S170/MAX(S$168:S$170)*1000</f>
        <v>662.99007282709</v>
      </c>
      <c r="R170" s="5">
        <f>J170/MAX(J$168:J$170)*600*(1+0.1*F170)+25</f>
        <v>370.1575216453397</v>
      </c>
      <c r="S170" s="4">
        <f>+P170*K170/(MAX(L170+M170/60+M170/3600,T170)+1/3)*G170*(1+0.1*F170)</f>
        <v>31.457841428571424</v>
      </c>
      <c r="T170" s="4">
        <v>2</v>
      </c>
    </row>
    <row r="171" spans="2:20" ht="14.25">
      <c r="B171" s="3"/>
      <c r="C171" s="2"/>
      <c r="F171" s="66"/>
      <c r="G171" s="36"/>
      <c r="H171" s="4"/>
      <c r="I171" s="4"/>
      <c r="J171" s="4"/>
      <c r="K171" s="4"/>
      <c r="L171" s="2"/>
      <c r="M171" s="2"/>
      <c r="N171" s="2"/>
      <c r="P171" s="2"/>
      <c r="Q171" s="5"/>
      <c r="R171" s="5"/>
      <c r="S171" s="4"/>
      <c r="T171" s="4"/>
    </row>
    <row r="172" spans="1:20" ht="14.25">
      <c r="A172" s="27">
        <v>41531</v>
      </c>
      <c r="B172" s="3"/>
      <c r="C172" s="2"/>
      <c r="F172" s="66"/>
      <c r="G172" s="36"/>
      <c r="H172" s="4"/>
      <c r="I172" s="4"/>
      <c r="J172" s="4"/>
      <c r="K172" s="4"/>
      <c r="L172" s="2"/>
      <c r="M172" s="2"/>
      <c r="N172" s="2"/>
      <c r="P172" s="2"/>
      <c r="Q172" s="5"/>
      <c r="R172" s="5"/>
      <c r="S172" s="4"/>
      <c r="T172" s="4"/>
    </row>
    <row r="173" spans="2:20" ht="14.25">
      <c r="B173" s="3">
        <f>MAX(R173,P173*Q173)-U173</f>
        <v>1000</v>
      </c>
      <c r="C173" s="2" t="s">
        <v>82</v>
      </c>
      <c r="D173" t="s">
        <v>45</v>
      </c>
      <c r="E173" t="s">
        <v>84</v>
      </c>
      <c r="F173" s="66">
        <v>1</v>
      </c>
      <c r="G173" s="36">
        <v>0.845</v>
      </c>
      <c r="H173" s="4">
        <f>+G173*I173</f>
        <v>40.336026889833995</v>
      </c>
      <c r="I173" s="4">
        <f>+K173/(L173+M173/60+N173/3600)</f>
        <v>47.734943064892306</v>
      </c>
      <c r="J173" s="4">
        <f>+G173*K173</f>
        <v>81.66925</v>
      </c>
      <c r="K173" s="4">
        <v>96.65</v>
      </c>
      <c r="L173" s="2">
        <v>2</v>
      </c>
      <c r="M173" s="2">
        <v>1</v>
      </c>
      <c r="N173" s="2">
        <v>29</v>
      </c>
      <c r="O173" t="s">
        <v>262</v>
      </c>
      <c r="P173" s="2">
        <v>1</v>
      </c>
      <c r="Q173" s="5">
        <f>P173*S173/MAX(S$173:S$175)*1000</f>
        <v>1000</v>
      </c>
      <c r="R173" s="5">
        <f>J173/MAX(J$173:J$175)*600*(1+0.1*F173)+25</f>
        <v>685</v>
      </c>
      <c r="S173" s="4">
        <f>+P173*K173/(MAX(L173+M173/60+M173/3600,T173)+1/3)*G173*(1+0.1*F173)</f>
        <v>38.2236414135445</v>
      </c>
      <c r="T173" s="4">
        <v>1.5</v>
      </c>
    </row>
    <row r="174" spans="2:20" ht="14.25">
      <c r="B174" s="3">
        <f>MAX(R174,P174*Q174)-U174</f>
        <v>952.7918432177682</v>
      </c>
      <c r="C174" s="2" t="s">
        <v>92</v>
      </c>
      <c r="D174" t="s">
        <v>27</v>
      </c>
      <c r="E174" t="s">
        <v>91</v>
      </c>
      <c r="F174" s="66">
        <v>1</v>
      </c>
      <c r="G174" s="36">
        <v>0.915</v>
      </c>
      <c r="H174" s="4">
        <f>+G174*I174</f>
        <v>39.83123629112663</v>
      </c>
      <c r="I174" s="4">
        <f>+K174/(L174+M174/60+N174/3600)</f>
        <v>43.53140578265205</v>
      </c>
      <c r="J174" s="4">
        <f>+G174*K174</f>
        <v>66.58455</v>
      </c>
      <c r="K174" s="4">
        <v>72.77</v>
      </c>
      <c r="L174" s="2">
        <v>1</v>
      </c>
      <c r="M174" s="2">
        <v>40</v>
      </c>
      <c r="N174" s="2">
        <v>18</v>
      </c>
      <c r="O174" t="s">
        <v>261</v>
      </c>
      <c r="P174" s="2">
        <v>1</v>
      </c>
      <c r="Q174" s="5">
        <f>P174*S174/MAX(S$173:S$175)*1000</f>
        <v>952.7918432177682</v>
      </c>
      <c r="R174" s="5">
        <f>J174/MAX(J$173:J$175)*600*(1+0.1*F174)+25</f>
        <v>563.0948521016171</v>
      </c>
      <c r="S174" s="4">
        <f>+P174*K174/(MAX(L174+M174/60+M174/3600,T174)+1/3)*G174*(1+0.1*F174)</f>
        <v>36.41917375690608</v>
      </c>
      <c r="T174" s="4">
        <v>1.5</v>
      </c>
    </row>
    <row r="175" spans="2:20" ht="14.25">
      <c r="B175" s="3">
        <f>MAX(R175,P175*Q175)-U175</f>
        <v>870.5524075277478</v>
      </c>
      <c r="C175" s="2" t="s">
        <v>137</v>
      </c>
      <c r="D175" t="s">
        <v>49</v>
      </c>
      <c r="E175" t="s">
        <v>22</v>
      </c>
      <c r="F175" s="66">
        <v>1</v>
      </c>
      <c r="G175" s="36">
        <v>0.94</v>
      </c>
      <c r="H175" s="4">
        <f>+G175*I175</f>
        <v>36.353861218976874</v>
      </c>
      <c r="I175" s="4">
        <f>+K175/(L175+M175/60+N175/3600)</f>
        <v>38.67432044572008</v>
      </c>
      <c r="J175" s="4">
        <f>+G175*K175</f>
        <v>59.8122</v>
      </c>
      <c r="K175" s="4">
        <v>63.63</v>
      </c>
      <c r="L175" s="2">
        <v>1</v>
      </c>
      <c r="M175" s="2">
        <v>38</v>
      </c>
      <c r="N175" s="2">
        <v>43</v>
      </c>
      <c r="O175" t="s">
        <v>263</v>
      </c>
      <c r="P175" s="2">
        <v>1</v>
      </c>
      <c r="Q175" s="5">
        <f>P175*S175/MAX(S$173:S$175)*1000</f>
        <v>870.5524075277478</v>
      </c>
      <c r="R175" s="5">
        <f>J175/MAX(J$173:J$175)*600*(1+0.1*F175)+25</f>
        <v>508.3649384560285</v>
      </c>
      <c r="S175" s="4">
        <f>+P175*K175/(MAX(L175+M175/60+M175/3600,T175)+1/3)*G175*(1+0.1*F175)</f>
        <v>33.27568305703849</v>
      </c>
      <c r="T175" s="4">
        <v>1.5</v>
      </c>
    </row>
    <row r="176" spans="2:20" ht="14.25">
      <c r="B176" s="3"/>
      <c r="C176" s="2"/>
      <c r="F176" s="67"/>
      <c r="G176" s="36"/>
      <c r="H176" s="4"/>
      <c r="I176" s="4"/>
      <c r="J176" s="4"/>
      <c r="K176" s="4"/>
      <c r="L176" s="2"/>
      <c r="M176" s="2"/>
      <c r="N176" s="2"/>
      <c r="P176" s="2"/>
      <c r="Q176" s="5"/>
      <c r="R176" s="5"/>
      <c r="S176" s="4"/>
      <c r="T176" s="4"/>
    </row>
    <row r="177" spans="1:20" ht="14.25">
      <c r="A177" s="27">
        <v>41538</v>
      </c>
      <c r="B177" s="3"/>
      <c r="C177" s="2"/>
      <c r="F177" s="67"/>
      <c r="G177" s="36"/>
      <c r="H177" s="4"/>
      <c r="I177" s="4"/>
      <c r="J177" s="4"/>
      <c r="K177" s="4"/>
      <c r="L177" s="2"/>
      <c r="M177" s="2"/>
      <c r="N177" s="2"/>
      <c r="P177" s="2"/>
      <c r="Q177" s="5"/>
      <c r="R177" s="5"/>
      <c r="S177" s="4"/>
      <c r="T177" s="4"/>
    </row>
    <row r="178" spans="1:20" ht="14.25">
      <c r="A178" s="27"/>
      <c r="B178" s="3">
        <f>MAX(R178,P178*Q178)-U178</f>
        <v>1000</v>
      </c>
      <c r="C178" s="2" t="s">
        <v>82</v>
      </c>
      <c r="D178" t="s">
        <v>45</v>
      </c>
      <c r="E178" t="s">
        <v>84</v>
      </c>
      <c r="F178" s="67">
        <v>1</v>
      </c>
      <c r="G178" s="67">
        <v>0.845</v>
      </c>
      <c r="H178" s="4">
        <f>+G178*I178</f>
        <v>43.29993355481728</v>
      </c>
      <c r="I178" s="4">
        <f>+K178/(L178+M178/60+N178/3600)</f>
        <v>51.24252491694353</v>
      </c>
      <c r="J178" s="4">
        <f>+G178*K178</f>
        <v>130.3328</v>
      </c>
      <c r="K178" s="4">
        <v>154.24</v>
      </c>
      <c r="L178" s="2">
        <v>3</v>
      </c>
      <c r="M178" s="2">
        <v>0</v>
      </c>
      <c r="N178" s="2">
        <v>36</v>
      </c>
      <c r="O178" t="s">
        <v>264</v>
      </c>
      <c r="P178" s="2">
        <v>1</v>
      </c>
      <c r="Q178" s="5">
        <f>P178*S178/MAX(S$178:S$180)*1000</f>
        <v>1000</v>
      </c>
      <c r="R178" s="5">
        <f>J178/MAX(J$178:J$180)*600*(1+0.1*F178)+25</f>
        <v>656.5595922084816</v>
      </c>
      <c r="S178" s="4">
        <f>+P178*K178/(MAX(L178+M178/60+M178/3600,T178)+1/3)*G178*(1+0.1*F178)</f>
        <v>43.009824</v>
      </c>
      <c r="T178" s="4">
        <v>2.5</v>
      </c>
    </row>
    <row r="179" spans="2:20" ht="14.25">
      <c r="B179" s="3">
        <f>MAX(R179,P179*Q179)-U179</f>
        <v>935.6401035945676</v>
      </c>
      <c r="C179" s="2" t="s">
        <v>74</v>
      </c>
      <c r="D179" t="s">
        <v>53</v>
      </c>
      <c r="E179" t="s">
        <v>55</v>
      </c>
      <c r="F179" s="67">
        <v>1</v>
      </c>
      <c r="G179" s="67">
        <v>0.939</v>
      </c>
      <c r="H179" s="4">
        <f>+G179*I179</f>
        <v>40.14467168822663</v>
      </c>
      <c r="I179" s="4">
        <f>+K179/(L179+M179/60+N179/3600)</f>
        <v>42.75257900769609</v>
      </c>
      <c r="J179" s="4">
        <f>+G179*K179</f>
        <v>136.20195</v>
      </c>
      <c r="K179" s="4">
        <v>145.05</v>
      </c>
      <c r="L179" s="2">
        <v>3</v>
      </c>
      <c r="M179" s="2">
        <v>23</v>
      </c>
      <c r="N179" s="2">
        <v>34</v>
      </c>
      <c r="O179" t="s">
        <v>265</v>
      </c>
      <c r="P179" s="2">
        <v>1</v>
      </c>
      <c r="Q179" s="5">
        <f>P179*S179/MAX(S$178:S$180)*1000</f>
        <v>935.6401035945676</v>
      </c>
      <c r="R179" s="5">
        <f>J179/MAX(J$178:J$180)*600*(1+0.1*F179)+25</f>
        <v>685</v>
      </c>
      <c r="S179" s="4">
        <f>+P179*K179/(MAX(L179+M179/60+M179/3600,T179)+1/3)*G179*(1+0.1*F179)</f>
        <v>40.24171618294412</v>
      </c>
      <c r="T179" s="4">
        <v>2.5</v>
      </c>
    </row>
    <row r="180" spans="2:22" ht="14.25">
      <c r="B180" s="3">
        <f>MAX(R180,P180*Q180)-U180</f>
        <v>684.9066861817696</v>
      </c>
      <c r="C180" s="2">
        <v>24</v>
      </c>
      <c r="D180" t="s">
        <v>254</v>
      </c>
      <c r="E180" t="s">
        <v>22</v>
      </c>
      <c r="F180" s="67">
        <v>1</v>
      </c>
      <c r="G180" s="67">
        <v>0.94</v>
      </c>
      <c r="H180" s="4">
        <f>+G180*I180</f>
        <v>31.151646191646194</v>
      </c>
      <c r="I180" s="4">
        <f>+K180/(L180+M180/60+N180/3600)</f>
        <v>33.14004914004914</v>
      </c>
      <c r="J180" s="4">
        <f>+G180*K180</f>
        <v>63.39359999999999</v>
      </c>
      <c r="K180" s="4">
        <v>67.44</v>
      </c>
      <c r="L180" s="2">
        <v>2</v>
      </c>
      <c r="M180" s="2">
        <v>2</v>
      </c>
      <c r="N180" s="2">
        <v>6</v>
      </c>
      <c r="O180" t="s">
        <v>266</v>
      </c>
      <c r="P180" s="2">
        <v>1</v>
      </c>
      <c r="Q180" s="5">
        <f>P180*S180/MAX(S$178:S$180)*1000</f>
        <v>684.9066861817696</v>
      </c>
      <c r="R180" s="5">
        <f>J180/MAX(J$178:J$180)*600*(1+0.1*F180)+25</f>
        <v>332.1892583035705</v>
      </c>
      <c r="S180" s="4">
        <f>+P180*K180/(MAX(L180+M180/60+M180/3600,T180)+1/3)*G180*(1+0.1*F180)</f>
        <v>29.457716029101146</v>
      </c>
      <c r="T180" s="4">
        <v>2</v>
      </c>
      <c r="V180" t="s">
        <v>267</v>
      </c>
    </row>
    <row r="181" spans="2:20" ht="14.25">
      <c r="B181" s="3">
        <f>MAX(R181,P181*Q181)-U181</f>
        <v>659.5726174043635</v>
      </c>
      <c r="C181" s="2" t="s">
        <v>98</v>
      </c>
      <c r="D181" t="s">
        <v>32</v>
      </c>
      <c r="E181" t="s">
        <v>99</v>
      </c>
      <c r="F181" s="68">
        <v>0</v>
      </c>
      <c r="G181" s="68">
        <v>0.94</v>
      </c>
      <c r="H181" s="4">
        <f>+G181*I181</f>
        <v>32.34573575309212</v>
      </c>
      <c r="I181" s="4">
        <f>+K181/(L181+M181/60+N181/3600)</f>
        <v>34.41035718414056</v>
      </c>
      <c r="J181" s="4">
        <f>+G181*K181</f>
        <v>77.7286</v>
      </c>
      <c r="K181" s="4">
        <v>82.69</v>
      </c>
      <c r="L181" s="2">
        <v>2</v>
      </c>
      <c r="M181" s="2">
        <v>24</v>
      </c>
      <c r="N181" s="2">
        <v>11</v>
      </c>
      <c r="O181" t="s">
        <v>273</v>
      </c>
      <c r="P181" s="2">
        <v>1</v>
      </c>
      <c r="Q181" s="5">
        <f>P181*S181/MAX(S$178:S$180)*1000</f>
        <v>659.5726174043635</v>
      </c>
      <c r="R181" s="5">
        <f>J181/MAX(J$178:J$180)*600*(1+0.1*F181)+25</f>
        <v>367.4118377159798</v>
      </c>
      <c r="S181" s="4">
        <f>+P181*K181/(MAX(L181+M181/60+M181/3600,T181)+1/3)*G181*(1+0.1*F181)</f>
        <v>28.368102189781016</v>
      </c>
      <c r="T181" s="4">
        <v>2</v>
      </c>
    </row>
    <row r="182" spans="2:20" ht="14.25">
      <c r="B182" s="3"/>
      <c r="C182" s="2"/>
      <c r="F182" s="68"/>
      <c r="G182" s="68"/>
      <c r="H182" s="4"/>
      <c r="I182" s="4"/>
      <c r="J182" s="4"/>
      <c r="K182" s="4"/>
      <c r="L182" s="2"/>
      <c r="M182" s="2"/>
      <c r="N182" s="2"/>
      <c r="P182" s="2"/>
      <c r="Q182" s="5"/>
      <c r="R182" s="5"/>
      <c r="S182" s="4"/>
      <c r="T182" s="4"/>
    </row>
    <row r="183" spans="1:20" ht="14.25">
      <c r="A183" s="27">
        <v>41560</v>
      </c>
      <c r="B183" s="3"/>
      <c r="C183" s="2"/>
      <c r="F183" s="68"/>
      <c r="G183" s="68"/>
      <c r="H183" s="4"/>
      <c r="I183" s="4"/>
      <c r="J183" s="4"/>
      <c r="K183" s="4"/>
      <c r="L183" s="2"/>
      <c r="M183" s="2"/>
      <c r="N183" s="2"/>
      <c r="P183" s="2"/>
      <c r="Q183" s="5"/>
      <c r="R183" s="5"/>
      <c r="S183" s="4"/>
      <c r="T183" s="4"/>
    </row>
    <row r="184" spans="2:20" ht="14.25">
      <c r="B184" s="3">
        <f aca="true" t="shared" si="60" ref="B184:B189">MAX(R184,P184*Q184)-U184</f>
        <v>1000</v>
      </c>
      <c r="C184" s="2" t="s">
        <v>82</v>
      </c>
      <c r="D184" t="s">
        <v>45</v>
      </c>
      <c r="E184" t="s">
        <v>84</v>
      </c>
      <c r="F184" s="68">
        <v>1</v>
      </c>
      <c r="G184" s="68">
        <v>0.845</v>
      </c>
      <c r="H184" s="4">
        <f>+G184*I184</f>
        <v>36.35146739702939</v>
      </c>
      <c r="I184" s="4">
        <f>+K184/(L184+M184/60+N184/3600)</f>
        <v>43.01948804382176</v>
      </c>
      <c r="J184" s="4">
        <f>+G184*K184</f>
        <v>95.85679999999999</v>
      </c>
      <c r="K184" s="4">
        <v>113.44</v>
      </c>
      <c r="L184" s="2">
        <v>2</v>
      </c>
      <c r="M184" s="2">
        <v>38</v>
      </c>
      <c r="N184" s="2">
        <v>13</v>
      </c>
      <c r="O184" t="s">
        <v>270</v>
      </c>
      <c r="P184" s="2">
        <v>1</v>
      </c>
      <c r="Q184" s="5">
        <f>P184*S184/MAX(S$184:S$189)*1000</f>
        <v>1000</v>
      </c>
      <c r="R184" s="5">
        <f>J184/MAX(J$184:J$189)*600*(1+0.1*F184)+25</f>
        <v>561.9126213592233</v>
      </c>
      <c r="S184" s="4">
        <f>+P184*K184/(MAX(L184+M184/60+M184/3600,T184)+1/3)*G184*(1+0.1*F184)</f>
        <v>35.416395596193325</v>
      </c>
      <c r="T184" s="4">
        <v>2</v>
      </c>
    </row>
    <row r="185" spans="2:20" ht="14.25">
      <c r="B185" s="3">
        <f t="shared" si="60"/>
        <v>964.0063775556572</v>
      </c>
      <c r="C185" s="2" t="s">
        <v>59</v>
      </c>
      <c r="D185" t="s">
        <v>109</v>
      </c>
      <c r="E185" t="s">
        <v>274</v>
      </c>
      <c r="F185" s="68">
        <v>0</v>
      </c>
      <c r="G185" s="68">
        <v>0.88</v>
      </c>
      <c r="H185" s="4">
        <f>+G185*I185</f>
        <v>38.411920048455485</v>
      </c>
      <c r="I185" s="4">
        <f>+K185/(L185+M185/60+N185/3600)</f>
        <v>43.64990914597214</v>
      </c>
      <c r="J185" s="4">
        <f>+G185*K185</f>
        <v>105.6968</v>
      </c>
      <c r="K185" s="4">
        <v>120.11</v>
      </c>
      <c r="L185" s="2">
        <v>2</v>
      </c>
      <c r="M185" s="2">
        <v>45</v>
      </c>
      <c r="N185" s="2">
        <v>6</v>
      </c>
      <c r="O185" t="s">
        <v>272</v>
      </c>
      <c r="P185" s="2">
        <v>1</v>
      </c>
      <c r="Q185" s="5">
        <f>P185*S185/MAX(S$184:S$189)*1000</f>
        <v>964.0063775556572</v>
      </c>
      <c r="R185" s="5">
        <f>J185/MAX(J$184:J$189)*600*(1+0.1*F185)+25</f>
        <v>563.2076176250933</v>
      </c>
      <c r="S185" s="4">
        <f>+P185*K185/(MAX(L185+M185/60+M185/3600,T185)+1/3)*G185*(1+0.1*F185)</f>
        <v>34.14163122476446</v>
      </c>
      <c r="T185" s="4">
        <v>2</v>
      </c>
    </row>
    <row r="186" spans="2:20" ht="14.25">
      <c r="B186" s="3">
        <f t="shared" si="60"/>
        <v>959.1101783414583</v>
      </c>
      <c r="C186" s="2" t="s">
        <v>59</v>
      </c>
      <c r="D186" t="s">
        <v>109</v>
      </c>
      <c r="E186" t="s">
        <v>110</v>
      </c>
      <c r="F186" s="68">
        <v>0</v>
      </c>
      <c r="G186" s="68">
        <v>0.88</v>
      </c>
      <c r="H186" s="4">
        <f>+G186*I186</f>
        <v>37.41358264244135</v>
      </c>
      <c r="I186" s="4">
        <f>+K186/(L186+M186/60+N186/3600)</f>
        <v>42.51543482095608</v>
      </c>
      <c r="J186" s="4">
        <f>+G186*K186</f>
        <v>117.83200000000001</v>
      </c>
      <c r="K186" s="4">
        <v>133.9</v>
      </c>
      <c r="L186" s="2">
        <v>3</v>
      </c>
      <c r="M186" s="2">
        <v>8</v>
      </c>
      <c r="N186" s="2">
        <v>58</v>
      </c>
      <c r="O186" t="s">
        <v>271</v>
      </c>
      <c r="P186" s="2">
        <v>1</v>
      </c>
      <c r="Q186" s="5">
        <f>P186*S186/MAX(S$184:S$189)*1000</f>
        <v>959.1101783414583</v>
      </c>
      <c r="R186" s="5">
        <f>J186/MAX(J$184:J$189)*600*(1+0.1*F186)+25</f>
        <v>625</v>
      </c>
      <c r="S186" s="4">
        <f>+P186*K186/(MAX(L186+M186/60+M186/3600,T186)+1/3)*G186*(1+0.1*F186)</f>
        <v>33.96822549647662</v>
      </c>
      <c r="T186" s="4">
        <v>2</v>
      </c>
    </row>
    <row r="187" spans="2:20" ht="14.25">
      <c r="B187" s="3">
        <f t="shared" si="60"/>
        <v>942.987876359273</v>
      </c>
      <c r="C187" s="2" t="s">
        <v>92</v>
      </c>
      <c r="D187" t="s">
        <v>27</v>
      </c>
      <c r="E187" t="s">
        <v>91</v>
      </c>
      <c r="F187" s="68">
        <v>0</v>
      </c>
      <c r="G187" s="68">
        <v>0.915</v>
      </c>
      <c r="H187" s="4">
        <f>+G187*I187</f>
        <v>37.923596403596406</v>
      </c>
      <c r="I187" s="4">
        <f>+K187/(L187+M187/60+N187/3600)</f>
        <v>41.446553446553445</v>
      </c>
      <c r="J187" s="4">
        <f>+G187*K187</f>
        <v>94.9038</v>
      </c>
      <c r="K187" s="4">
        <v>103.72</v>
      </c>
      <c r="L187" s="2">
        <v>2</v>
      </c>
      <c r="M187" s="2">
        <v>30</v>
      </c>
      <c r="N187" s="2">
        <v>9</v>
      </c>
      <c r="O187" t="s">
        <v>269</v>
      </c>
      <c r="P187" s="2">
        <v>1</v>
      </c>
      <c r="Q187" s="5">
        <f>P187*S187/MAX(S$184:S$189)*1000</f>
        <v>942.987876359273</v>
      </c>
      <c r="R187" s="5">
        <f>J187/MAX(J$184:J$189)*600*(1+0.1*F187)+25</f>
        <v>508.24971145359495</v>
      </c>
      <c r="S187" s="4">
        <f>+P187*K187/(MAX(L187+M187/60+M187/3600,T187)+1/3)*G187*(1+0.1*F187)</f>
        <v>33.39723167155425</v>
      </c>
      <c r="T187" s="4">
        <v>2</v>
      </c>
    </row>
    <row r="188" spans="2:20" ht="14.25">
      <c r="B188" s="3">
        <f t="shared" si="60"/>
        <v>843.8603736239764</v>
      </c>
      <c r="C188" s="2" t="s">
        <v>137</v>
      </c>
      <c r="D188" t="s">
        <v>49</v>
      </c>
      <c r="E188" t="s">
        <v>22</v>
      </c>
      <c r="F188" s="68">
        <v>0</v>
      </c>
      <c r="G188" s="68">
        <v>0.94</v>
      </c>
      <c r="H188" s="4">
        <f>+G188*I188</f>
        <v>34.44940677966101</v>
      </c>
      <c r="I188" s="4">
        <f>+K188/(L188+M188/60+N188/3600)</f>
        <v>36.64830508474576</v>
      </c>
      <c r="J188" s="4">
        <f>+G188*K188</f>
        <v>72.26719999999999</v>
      </c>
      <c r="K188" s="4">
        <v>76.88</v>
      </c>
      <c r="L188" s="2">
        <v>2</v>
      </c>
      <c r="M188" s="2">
        <v>5</v>
      </c>
      <c r="N188" s="2">
        <v>52</v>
      </c>
      <c r="O188" t="s">
        <v>268</v>
      </c>
      <c r="P188" s="2">
        <v>1</v>
      </c>
      <c r="Q188" s="5">
        <f>P188*S188/MAX(S$184:S$189)*1000</f>
        <v>843.8603736239764</v>
      </c>
      <c r="R188" s="5">
        <f>J188/MAX(J$184:J$189)*600*(1+0.1*F188)+25</f>
        <v>392.9842487609477</v>
      </c>
      <c r="S188" s="4">
        <f>+P188*K188/(MAX(L188+M188/60+M188/3600,T188)+1/3)*G188*(1+0.1*F188)</f>
        <v>29.886492820218255</v>
      </c>
      <c r="T188" s="4">
        <v>2</v>
      </c>
    </row>
    <row r="189" spans="2:20" ht="14.25">
      <c r="B189" s="3">
        <f t="shared" si="60"/>
        <v>0</v>
      </c>
      <c r="C189" s="2" t="s">
        <v>98</v>
      </c>
      <c r="D189" t="s">
        <v>32</v>
      </c>
      <c r="F189" s="68"/>
      <c r="G189" s="68"/>
      <c r="H189" s="4"/>
      <c r="I189" s="4"/>
      <c r="J189" s="4"/>
      <c r="K189" s="4"/>
      <c r="L189" s="2"/>
      <c r="M189" s="2"/>
      <c r="N189" s="2"/>
      <c r="P189" s="2"/>
      <c r="Q189" s="5"/>
      <c r="R189" s="5"/>
      <c r="S189" s="4"/>
      <c r="T189" s="4"/>
    </row>
    <row r="190" spans="2:20" ht="14.25">
      <c r="B190" s="3"/>
      <c r="C190" s="2"/>
      <c r="F190" s="69"/>
      <c r="G190" s="69"/>
      <c r="H190" s="4"/>
      <c r="I190" s="4"/>
      <c r="J190" s="4"/>
      <c r="K190" s="4"/>
      <c r="L190" s="2"/>
      <c r="M190" s="2"/>
      <c r="N190" s="2"/>
      <c r="P190" s="2"/>
      <c r="Q190" s="5"/>
      <c r="R190" s="5"/>
      <c r="S190" s="4"/>
      <c r="T190" s="4"/>
    </row>
    <row r="191" spans="1:20" ht="14.25">
      <c r="A191" s="27">
        <v>41581</v>
      </c>
      <c r="B191" s="3"/>
      <c r="C191" s="2"/>
      <c r="F191" s="69"/>
      <c r="G191" s="69"/>
      <c r="H191" s="4"/>
      <c r="I191" s="4"/>
      <c r="J191" s="4"/>
      <c r="K191" s="4"/>
      <c r="L191" s="2"/>
      <c r="M191" s="2"/>
      <c r="N191" s="2"/>
      <c r="P191" s="2"/>
      <c r="Q191" s="5"/>
      <c r="R191" s="5"/>
      <c r="S191" s="4"/>
      <c r="T191" s="4"/>
    </row>
    <row r="192" spans="2:20" ht="14.25">
      <c r="B192" s="3">
        <f>MAX(R192,P192*Q192)-U192</f>
        <v>1000</v>
      </c>
      <c r="C192" s="2" t="s">
        <v>59</v>
      </c>
      <c r="D192" t="s">
        <v>275</v>
      </c>
      <c r="E192" t="s">
        <v>274</v>
      </c>
      <c r="F192" s="69">
        <v>1</v>
      </c>
      <c r="G192" s="69">
        <v>0.88</v>
      </c>
      <c r="H192" s="4">
        <f>+G192*I192</f>
        <v>54.029144321093085</v>
      </c>
      <c r="I192" s="4">
        <f>+K192/(L192+M192/60+N192/3600)</f>
        <v>61.39675491033305</v>
      </c>
      <c r="J192" s="4">
        <f>+G192*K192</f>
        <v>175.7448</v>
      </c>
      <c r="K192" s="4">
        <v>199.71</v>
      </c>
      <c r="L192" s="2">
        <v>3</v>
      </c>
      <c r="M192" s="2">
        <v>15</v>
      </c>
      <c r="N192" s="2">
        <v>10</v>
      </c>
      <c r="O192" t="s">
        <v>276</v>
      </c>
      <c r="P192" s="2">
        <v>1</v>
      </c>
      <c r="Q192" s="5">
        <f>P192*S192/MAX(S$192:S$194)*1000</f>
        <v>1000</v>
      </c>
      <c r="R192" s="5">
        <f>J192/MAX(J$192:J$194)*600*(1+0.1*F192)+25</f>
        <v>685</v>
      </c>
      <c r="S192" s="4">
        <f>+P192*K192/(MAX(L192+M192/60+M192/3600,T192)+1/3)*G192*(1+0.1*F192)</f>
        <v>53.88690731707317</v>
      </c>
      <c r="T192" s="4">
        <v>1.5</v>
      </c>
    </row>
    <row r="193" spans="2:20" ht="14.25">
      <c r="B193" s="3">
        <f>MAX(R193,P193*Q193)-U193</f>
        <v>906.3026688893356</v>
      </c>
      <c r="C193" s="2" t="s">
        <v>82</v>
      </c>
      <c r="D193" t="s">
        <v>45</v>
      </c>
      <c r="E193" t="s">
        <v>84</v>
      </c>
      <c r="F193" s="69">
        <v>1</v>
      </c>
      <c r="G193" s="69">
        <v>0.845</v>
      </c>
      <c r="H193" s="4">
        <f>+G193*I193</f>
        <v>52.54705155912319</v>
      </c>
      <c r="I193" s="4">
        <f>+K193/(L193+M193/60+N193/3600)</f>
        <v>62.18585983328188</v>
      </c>
      <c r="J193" s="4">
        <f>+G193*K193</f>
        <v>94.5555</v>
      </c>
      <c r="K193" s="4">
        <v>111.9</v>
      </c>
      <c r="L193" s="2">
        <v>1</v>
      </c>
      <c r="M193" s="2">
        <v>47</v>
      </c>
      <c r="N193" s="2">
        <v>58</v>
      </c>
      <c r="O193" t="s">
        <v>277</v>
      </c>
      <c r="P193" s="2">
        <v>1</v>
      </c>
      <c r="Q193" s="5">
        <f>P193*S193/MAX(S$192:S$194)*1000</f>
        <v>906.3026688893356</v>
      </c>
      <c r="R193" s="5">
        <f>J193/MAX(J$192:J$194)*600*(1+0.1*F193)+25</f>
        <v>380.098017124831</v>
      </c>
      <c r="S193" s="4">
        <f>+P193*K193/(MAX(L193+M193/60+M193/3600,T193)+1/3)*G193*(1+0.1*F193)</f>
        <v>48.83784791965567</v>
      </c>
      <c r="T193" s="4">
        <v>1.5</v>
      </c>
    </row>
    <row r="194" spans="2:20" ht="14.25">
      <c r="B194" s="3">
        <f>MAX(R194,P194*Q194)-U194</f>
        <v>580.9155298264232</v>
      </c>
      <c r="C194" s="2" t="s">
        <v>198</v>
      </c>
      <c r="D194" t="s">
        <v>35</v>
      </c>
      <c r="E194" t="s">
        <v>242</v>
      </c>
      <c r="F194" s="69">
        <v>0</v>
      </c>
      <c r="G194" s="36">
        <v>1.18</v>
      </c>
      <c r="H194" s="4">
        <f>+G194*I194</f>
        <v>37.25190014310701</v>
      </c>
      <c r="I194" s="4">
        <f>+K194/(L194+M194/60+N194/3600)</f>
        <v>31.569406900938144</v>
      </c>
      <c r="J194" s="4">
        <f>+G194*K194</f>
        <v>65.077</v>
      </c>
      <c r="K194" s="4">
        <v>55.15</v>
      </c>
      <c r="L194" s="2">
        <v>1</v>
      </c>
      <c r="M194" s="2">
        <v>44</v>
      </c>
      <c r="N194" s="2">
        <v>49</v>
      </c>
      <c r="O194" t="s">
        <v>278</v>
      </c>
      <c r="P194" s="2">
        <v>1</v>
      </c>
      <c r="Q194" s="5">
        <f>P194*S194/MAX(S$192:S$194)*1000</f>
        <v>580.9155298264232</v>
      </c>
      <c r="R194" s="5">
        <f>J194/MAX(J$192:J$194)*600*(1+0.1*F194)+25</f>
        <v>247.1755636582135</v>
      </c>
      <c r="S194" s="4">
        <f>+P194*K194/(MAX(L194+M194/60+M194/3600,T194)+1/3)*G194*(1+0.1*F194)</f>
        <v>31.303741314804917</v>
      </c>
      <c r="T194" s="4">
        <v>1.5</v>
      </c>
    </row>
    <row r="195" spans="2:20" ht="14.25">
      <c r="B195" s="3"/>
      <c r="C195" s="2"/>
      <c r="F195" s="65"/>
      <c r="G195" s="36"/>
      <c r="H195" s="4"/>
      <c r="I195" s="4"/>
      <c r="J195" s="4"/>
      <c r="K195" s="4"/>
      <c r="L195" s="2"/>
      <c r="M195" s="2"/>
      <c r="N195" s="2"/>
      <c r="P195" s="2"/>
      <c r="Q195" s="5"/>
      <c r="R195" s="5"/>
      <c r="S195" s="4"/>
      <c r="T195" s="4"/>
    </row>
    <row r="196" spans="2:20" ht="14.25">
      <c r="B196" s="5"/>
      <c r="C196" s="2"/>
      <c r="F196" t="s">
        <v>15</v>
      </c>
      <c r="G196" s="2"/>
      <c r="H196" s="71" t="s">
        <v>3</v>
      </c>
      <c r="I196" s="71"/>
      <c r="J196" s="71" t="s">
        <v>4</v>
      </c>
      <c r="K196" s="71"/>
      <c r="L196" s="71" t="s">
        <v>17</v>
      </c>
      <c r="M196" s="71"/>
      <c r="N196" s="71"/>
      <c r="P196" t="s">
        <v>41</v>
      </c>
      <c r="Q196" t="s">
        <v>3</v>
      </c>
      <c r="R196" t="s">
        <v>40</v>
      </c>
      <c r="S196" t="s">
        <v>39</v>
      </c>
      <c r="T196" t="s">
        <v>94</v>
      </c>
    </row>
    <row r="197" spans="1:22" ht="14.25">
      <c r="A197" s="6"/>
      <c r="B197" s="6" t="s">
        <v>5</v>
      </c>
      <c r="C197" s="6" t="s">
        <v>6</v>
      </c>
      <c r="D197" s="6" t="s">
        <v>7</v>
      </c>
      <c r="E197" s="6" t="s">
        <v>8</v>
      </c>
      <c r="F197" s="6" t="s">
        <v>36</v>
      </c>
      <c r="G197" s="6" t="s">
        <v>23</v>
      </c>
      <c r="H197" s="6" t="s">
        <v>23</v>
      </c>
      <c r="I197" s="6" t="s">
        <v>10</v>
      </c>
      <c r="J197" s="6" t="s">
        <v>9</v>
      </c>
      <c r="K197" s="6" t="s">
        <v>10</v>
      </c>
      <c r="L197" s="6" t="s">
        <v>18</v>
      </c>
      <c r="M197" s="6" t="s">
        <v>19</v>
      </c>
      <c r="N197" s="6" t="s">
        <v>20</v>
      </c>
      <c r="O197" s="6" t="s">
        <v>15</v>
      </c>
      <c r="P197" s="6" t="s">
        <v>42</v>
      </c>
      <c r="Q197" s="6" t="s">
        <v>5</v>
      </c>
      <c r="R197" s="6" t="s">
        <v>5</v>
      </c>
      <c r="S197" s="6" t="s">
        <v>46</v>
      </c>
      <c r="T197" s="6" t="s">
        <v>17</v>
      </c>
      <c r="U197" s="6" t="s">
        <v>47</v>
      </c>
      <c r="V197" s="6" t="s">
        <v>48</v>
      </c>
    </row>
    <row r="198" spans="1:16" ht="14.2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</row>
    <row r="199" spans="2:16" ht="14.2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</row>
    <row r="200" ht="14.25">
      <c r="E200" s="8" t="s">
        <v>26</v>
      </c>
    </row>
    <row r="201" spans="7:14" ht="14.25">
      <c r="G201" s="2"/>
      <c r="H201" s="2"/>
      <c r="I201" s="2"/>
      <c r="J201" s="2"/>
      <c r="K201" s="2"/>
      <c r="L201" s="2"/>
      <c r="M201" s="2"/>
      <c r="N201" s="2"/>
    </row>
    <row r="202" spans="1:35" ht="15" thickBot="1">
      <c r="A202" s="6" t="s">
        <v>57</v>
      </c>
      <c r="B202" s="6" t="s">
        <v>28</v>
      </c>
      <c r="C202" s="6" t="s">
        <v>29</v>
      </c>
      <c r="D202" s="6"/>
      <c r="E202" s="11">
        <v>41391</v>
      </c>
      <c r="F202" s="11">
        <v>41402</v>
      </c>
      <c r="G202" s="11">
        <v>41406</v>
      </c>
      <c r="H202" s="11">
        <v>41413</v>
      </c>
      <c r="I202" s="11">
        <v>41418</v>
      </c>
      <c r="J202" s="11">
        <v>41433</v>
      </c>
      <c r="K202" s="11">
        <v>41460</v>
      </c>
      <c r="L202" s="11">
        <v>41466</v>
      </c>
      <c r="M202" s="11">
        <v>41468</v>
      </c>
      <c r="N202" s="11">
        <v>41469</v>
      </c>
      <c r="O202" s="52">
        <v>41475</v>
      </c>
      <c r="P202" s="11">
        <v>41489</v>
      </c>
      <c r="Q202" s="11">
        <v>41490</v>
      </c>
      <c r="R202" s="11">
        <v>41496</v>
      </c>
      <c r="S202" s="11">
        <v>41500</v>
      </c>
      <c r="T202" s="11">
        <v>41503</v>
      </c>
      <c r="U202" s="10">
        <v>41504</v>
      </c>
      <c r="V202" s="10">
        <v>41510</v>
      </c>
      <c r="W202" s="10">
        <v>41519</v>
      </c>
      <c r="X202" s="10">
        <v>41531</v>
      </c>
      <c r="Y202" s="10">
        <v>41538</v>
      </c>
      <c r="Z202" s="16">
        <v>41560</v>
      </c>
      <c r="AA202" s="16">
        <v>41581</v>
      </c>
      <c r="AB202" s="16"/>
      <c r="AC202" s="16"/>
      <c r="AD202" s="16"/>
      <c r="AE202" s="16"/>
      <c r="AF202" s="16"/>
      <c r="AG202" s="16"/>
      <c r="AH202" s="17"/>
      <c r="AI202" s="17"/>
    </row>
    <row r="203" spans="1:38" ht="14.25">
      <c r="A203" s="9">
        <f>COUNTIF(E203:BA203,"=1000")</f>
        <v>13</v>
      </c>
      <c r="B203" s="9">
        <f>+LARGE(E203:AN203,1)+LARGE(E203:AN203,2)+LARGE(E203:AN203,3)+LARGE(E203:AN203,4)+LARGE(E203:AN203,5)+LARGE(E203:AN203,6)+LARGE(E203:AN203,7)+LARGE(E203:AN203,8)</f>
        <v>8000</v>
      </c>
      <c r="C203" s="30">
        <f>+COUNTIF(E203:AN203,"&gt;0")</f>
        <v>21</v>
      </c>
      <c r="D203" t="s">
        <v>13</v>
      </c>
      <c r="E203" s="22">
        <f>$B$9</f>
        <v>1000</v>
      </c>
      <c r="F203" s="23">
        <f>$B$16</f>
        <v>1000</v>
      </c>
      <c r="G203" s="22">
        <f>$B$23</f>
        <v>996.7689773732459</v>
      </c>
      <c r="H203" s="22">
        <f>$B$35</f>
        <v>397.48041659704063</v>
      </c>
      <c r="I203" s="22">
        <f>$B$39</f>
        <v>991.1624687689919</v>
      </c>
      <c r="J203" s="22">
        <f>$B$50</f>
        <v>604.7416386702102</v>
      </c>
      <c r="K203" s="22">
        <f>$B$55</f>
        <v>1000</v>
      </c>
      <c r="L203" s="23">
        <f>$B$61</f>
        <v>1000</v>
      </c>
      <c r="M203" s="22">
        <f>+$B$68</f>
        <v>1000</v>
      </c>
      <c r="N203" s="22">
        <f>+$B$77</f>
        <v>958.2745459454666</v>
      </c>
      <c r="O203" s="22">
        <f>+$B$85</f>
        <v>1000</v>
      </c>
      <c r="P203" s="22">
        <f>+$B$92</f>
        <v>1000</v>
      </c>
      <c r="Q203" s="22">
        <f>+$B$102</f>
        <v>1000</v>
      </c>
      <c r="R203" s="22">
        <f>+$B$117</f>
        <v>362.78567927173947</v>
      </c>
      <c r="S203" s="22">
        <f>+$B$121</f>
        <v>1000</v>
      </c>
      <c r="T203" s="22">
        <f>+$B$131</f>
        <v>1000</v>
      </c>
      <c r="U203" s="22">
        <f>+$B$150</f>
        <v>1000</v>
      </c>
      <c r="V203" s="22">
        <f>$B$160</f>
        <v>849.4788836810609</v>
      </c>
      <c r="W203" s="22">
        <f>$B$168</f>
        <v>1000</v>
      </c>
      <c r="X203" s="22"/>
      <c r="Y203" s="22"/>
      <c r="Z203" s="22">
        <f>+$B$185</f>
        <v>964.0063775556572</v>
      </c>
      <c r="AA203" s="22">
        <f>+$B$102</f>
        <v>1000</v>
      </c>
      <c r="AB203" s="33">
        <v>0</v>
      </c>
      <c r="AC203" s="33">
        <v>0</v>
      </c>
      <c r="AD203" s="33">
        <v>0</v>
      </c>
      <c r="AE203" s="33">
        <v>0</v>
      </c>
      <c r="AF203" s="33">
        <v>0</v>
      </c>
      <c r="AG203" s="33">
        <v>0</v>
      </c>
      <c r="AH203" s="30">
        <v>0</v>
      </c>
      <c r="AI203" s="30">
        <v>0</v>
      </c>
      <c r="AJ203" s="30">
        <v>0</v>
      </c>
      <c r="AK203" s="30"/>
      <c r="AL203" s="30"/>
    </row>
    <row r="204" spans="1:38" ht="14.25">
      <c r="A204" s="9">
        <f>COUNTIF(E204:BA204,"=1000")</f>
        <v>3</v>
      </c>
      <c r="B204" s="9">
        <f>+LARGE(E204:AN204,1)+LARGE(E204:AN204,2)+LARGE(E204:AN204,3)+LARGE(E204:AN204,4)+LARGE(E204:AN204,5)+LARGE(E204:AN204,6)+LARGE(E204:AN204,7)+LARGE(E204:AN204,8)</f>
        <v>7720.177775515142</v>
      </c>
      <c r="C204" s="31">
        <f>+COUNTIF(E204:AN204,"&gt;0")</f>
        <v>15</v>
      </c>
      <c r="D204" t="s">
        <v>45</v>
      </c>
      <c r="E204" s="22"/>
      <c r="F204" s="23"/>
      <c r="G204" s="22">
        <f>$B$24</f>
        <v>841.3348336674958</v>
      </c>
      <c r="H204" s="22">
        <f>$B$31</f>
        <v>821.835355758049</v>
      </c>
      <c r="I204" s="22"/>
      <c r="J204" s="22">
        <f>$B$45</f>
        <v>915.7096680970741</v>
      </c>
      <c r="K204" s="22">
        <f>$B$56</f>
        <v>976.7874493305036</v>
      </c>
      <c r="L204" s="22"/>
      <c r="M204" s="22">
        <f>+$B$72</f>
        <v>689.4062554788378</v>
      </c>
      <c r="N204" s="22">
        <f>+$B$79</f>
        <v>853.3451459195893</v>
      </c>
      <c r="O204" s="22"/>
      <c r="P204" s="22">
        <f>+$B$95</f>
        <v>802.3819173234555</v>
      </c>
      <c r="Q204" s="22">
        <f>+$B$103</f>
        <v>984.3779875723194</v>
      </c>
      <c r="R204" s="22">
        <f>+$B$110</f>
        <v>937.0000016259079</v>
      </c>
      <c r="S204" s="23"/>
      <c r="T204" s="23"/>
      <c r="U204" s="22"/>
      <c r="V204" s="22">
        <f>$B$163</f>
        <v>685</v>
      </c>
      <c r="W204" s="22">
        <f>$B$169</f>
        <v>840.7187514128134</v>
      </c>
      <c r="X204" s="22">
        <f>$B$173</f>
        <v>1000</v>
      </c>
      <c r="Y204" s="22">
        <f>+$B$178</f>
        <v>1000</v>
      </c>
      <c r="Z204" s="22">
        <f>+$B$184</f>
        <v>1000</v>
      </c>
      <c r="AA204" s="22">
        <f>+$B$193</f>
        <v>906.3026688893356</v>
      </c>
      <c r="AB204" s="33">
        <v>0</v>
      </c>
      <c r="AC204" s="33">
        <v>0</v>
      </c>
      <c r="AD204" s="33">
        <v>0</v>
      </c>
      <c r="AE204" s="33">
        <v>0</v>
      </c>
      <c r="AF204" s="33">
        <v>0</v>
      </c>
      <c r="AG204" s="33">
        <v>0</v>
      </c>
      <c r="AH204" s="20">
        <v>0</v>
      </c>
      <c r="AI204" s="20">
        <v>0</v>
      </c>
      <c r="AJ204" s="20">
        <v>0</v>
      </c>
      <c r="AK204" s="20"/>
      <c r="AL204" s="20"/>
    </row>
    <row r="205" spans="1:38" ht="14.25">
      <c r="A205" s="9">
        <f>COUNTIF(E205:BA205,"=1000")</f>
        <v>0</v>
      </c>
      <c r="B205" s="9">
        <f>+LARGE(E205:AN205,1)+LARGE(E205:AN205,2)+LARGE(E205:AN205,3)+LARGE(E205:AN205,4)+LARGE(E205:AN205,5)+LARGE(E205:AN205,6)+LARGE(E205:AN205,7)+LARGE(E205:AN205,8)</f>
        <v>6937.431771120376</v>
      </c>
      <c r="C205" s="15">
        <f>+COUNTIF(E205:AN205,"&gt;0")</f>
        <v>12</v>
      </c>
      <c r="D205" t="s">
        <v>49</v>
      </c>
      <c r="E205" s="22"/>
      <c r="F205" s="22"/>
      <c r="G205" s="22"/>
      <c r="H205" s="51"/>
      <c r="I205" s="22"/>
      <c r="J205" s="22">
        <f>+$B$44</f>
        <v>987.2858225179987</v>
      </c>
      <c r="K205" s="9">
        <f>$B$57</f>
        <v>679.2674736632058</v>
      </c>
      <c r="L205" s="22"/>
      <c r="M205" s="22">
        <f>+$B$71</f>
        <v>704.0663948755436</v>
      </c>
      <c r="N205" s="22">
        <f>$B$82</f>
        <v>557.9065608854766</v>
      </c>
      <c r="O205" s="22">
        <f>+$B$88</f>
        <v>637.364875893743</v>
      </c>
      <c r="P205" s="51"/>
      <c r="Q205" s="22">
        <f>+$B$105</f>
        <v>863.4541178060853</v>
      </c>
      <c r="R205" s="22">
        <f>+$B$111</f>
        <v>904.312380086012</v>
      </c>
      <c r="S205" s="22"/>
      <c r="T205" s="22">
        <f>+$B$134</f>
        <v>862.4195660236833</v>
      </c>
      <c r="U205" s="22">
        <f>+$B$153</f>
        <v>901.4807086593279</v>
      </c>
      <c r="V205" s="22">
        <f>$B$165</f>
        <v>443.63421929597826</v>
      </c>
      <c r="W205" s="22"/>
      <c r="X205" s="22">
        <f>$B$175</f>
        <v>870.5524075277478</v>
      </c>
      <c r="Y205" s="22"/>
      <c r="Z205" s="22">
        <f>+$B$188</f>
        <v>843.8603736239764</v>
      </c>
      <c r="AA205" s="22"/>
      <c r="AB205" s="33">
        <v>0</v>
      </c>
      <c r="AC205" s="33">
        <v>0</v>
      </c>
      <c r="AD205" s="33">
        <v>0</v>
      </c>
      <c r="AE205" s="33">
        <v>0</v>
      </c>
      <c r="AF205" s="33">
        <v>0</v>
      </c>
      <c r="AG205" s="33">
        <v>0</v>
      </c>
      <c r="AH205" s="20">
        <v>0</v>
      </c>
      <c r="AI205" s="20">
        <v>0</v>
      </c>
      <c r="AJ205" s="20">
        <v>0</v>
      </c>
      <c r="AK205" s="20"/>
      <c r="AL205" s="20"/>
    </row>
    <row r="206" spans="1:38" ht="14.25">
      <c r="A206" s="9">
        <f>COUNTIF(E206:BA206,"=1000")</f>
        <v>1</v>
      </c>
      <c r="B206" s="9">
        <f>+LARGE(E206:AN206,1)+LARGE(E206:AN206,2)+LARGE(E206:AN206,3)+LARGE(E206:AN206,4)+LARGE(E206:AN206,5)+LARGE(E206:AN206,6)+LARGE(E206:AN206,7)+LARGE(E206:AN206,8)</f>
        <v>6930.745974919812</v>
      </c>
      <c r="C206" s="14">
        <f>+COUNTIF(E206:AN206,"&gt;0")</f>
        <v>8</v>
      </c>
      <c r="D206" t="s">
        <v>27</v>
      </c>
      <c r="E206" s="63"/>
      <c r="F206" s="63"/>
      <c r="G206" s="66"/>
      <c r="H206" s="22">
        <f>$B$34</f>
        <v>611.830031798214</v>
      </c>
      <c r="I206" s="22"/>
      <c r="J206" s="22">
        <f>$B$43</f>
        <v>1000</v>
      </c>
      <c r="K206" s="66"/>
      <c r="L206" s="22"/>
      <c r="M206" s="22">
        <f>+$B$69</f>
        <v>901.447419741992</v>
      </c>
      <c r="N206" s="22">
        <f>+$B$78</f>
        <v>864.3284811302129</v>
      </c>
      <c r="O206" s="22"/>
      <c r="P206" s="22">
        <f>+$B$93</f>
        <v>865.1095292151484</v>
      </c>
      <c r="Q206" s="22"/>
      <c r="R206" s="22"/>
      <c r="S206" s="22"/>
      <c r="T206" s="22"/>
      <c r="U206" s="66"/>
      <c r="V206" s="22">
        <f>$B$162</f>
        <v>792.250793457204</v>
      </c>
      <c r="W206" s="22"/>
      <c r="X206" s="22">
        <f>$B$174</f>
        <v>952.7918432177682</v>
      </c>
      <c r="Y206" s="31"/>
      <c r="Z206" s="22">
        <f>+$B$187</f>
        <v>942.987876359273</v>
      </c>
      <c r="AA206" s="22"/>
      <c r="AB206" s="33">
        <v>0</v>
      </c>
      <c r="AC206" s="33">
        <v>0</v>
      </c>
      <c r="AD206" s="33">
        <v>0</v>
      </c>
      <c r="AE206" s="33">
        <v>0</v>
      </c>
      <c r="AF206" s="33">
        <v>0</v>
      </c>
      <c r="AG206" s="33">
        <v>0</v>
      </c>
      <c r="AH206" s="20">
        <v>0</v>
      </c>
      <c r="AI206" s="20">
        <v>0</v>
      </c>
      <c r="AJ206" s="20">
        <v>0</v>
      </c>
      <c r="AK206" s="20"/>
      <c r="AL206" s="20"/>
    </row>
    <row r="207" spans="1:38" ht="14.25">
      <c r="A207" s="9">
        <f>COUNTIF(E207:BA207,"=1000")</f>
        <v>0</v>
      </c>
      <c r="B207" s="9">
        <f>+LARGE(E207:AN207,1)+LARGE(E207:AN207,2)+LARGE(E207:AN207,3)+LARGE(E207:AN207,4)+LARGE(E207:AN207,5)+LARGE(E207:AN207,6)+LARGE(E207:AN207,7)+LARGE(E207:AN207,8)</f>
        <v>6159.620460385753</v>
      </c>
      <c r="C207" s="14">
        <f>+COUNTIF(E207:AN207,"&gt;0")</f>
        <v>9</v>
      </c>
      <c r="D207" t="s">
        <v>12</v>
      </c>
      <c r="E207" s="22"/>
      <c r="F207" s="22">
        <f>$B$18</f>
        <v>818.8429956300939</v>
      </c>
      <c r="G207" s="22">
        <f>$B$25</f>
        <v>669.2915656825065</v>
      </c>
      <c r="I207" s="22"/>
      <c r="J207" s="22">
        <f>$B$48</f>
        <v>699.9901154213687</v>
      </c>
      <c r="K207" s="22"/>
      <c r="L207" s="22"/>
      <c r="M207" s="22"/>
      <c r="N207" s="22"/>
      <c r="O207" s="22">
        <f>+$B$87</f>
        <v>704.789103947596</v>
      </c>
      <c r="P207" s="22">
        <f>+$B$97</f>
        <v>716.4481138706761</v>
      </c>
      <c r="Q207" s="22">
        <f>+$B$106</f>
        <v>378.01679771010214</v>
      </c>
      <c r="R207" s="70"/>
      <c r="S207" s="22">
        <f>+$B$122</f>
        <v>951.6283894118554</v>
      </c>
      <c r="T207" s="22"/>
      <c r="U207" s="70"/>
      <c r="V207" s="22"/>
      <c r="W207" s="22">
        <f>$B$170</f>
        <v>662.99007282709</v>
      </c>
      <c r="X207" s="22"/>
      <c r="Y207" s="22">
        <f>+$B$179</f>
        <v>935.6401035945676</v>
      </c>
      <c r="Z207" s="70"/>
      <c r="AA207" s="70"/>
      <c r="AB207" s="33">
        <v>0</v>
      </c>
      <c r="AC207" s="33">
        <v>0</v>
      </c>
      <c r="AD207" s="33">
        <v>0</v>
      </c>
      <c r="AE207" s="33">
        <v>0</v>
      </c>
      <c r="AF207" s="33">
        <v>0</v>
      </c>
      <c r="AG207" s="33">
        <v>0</v>
      </c>
      <c r="AH207" s="20">
        <v>0</v>
      </c>
      <c r="AI207" s="20">
        <v>0</v>
      </c>
      <c r="AJ207" s="20">
        <v>0</v>
      </c>
      <c r="AK207" s="20"/>
      <c r="AL207" s="20"/>
    </row>
    <row r="208" spans="1:38" ht="14.25">
      <c r="A208" s="9">
        <f>COUNTIF(E208:BA208,"=1000")</f>
        <v>0</v>
      </c>
      <c r="B208" s="9">
        <f>+LARGE(E208:AN208,1)+LARGE(E208:AN208,2)+LARGE(E208:AN208,3)+LARGE(E208:AN208,4)+LARGE(E208:AN208,5)+LARGE(E208:AN208,6)+LARGE(E208:AN208,7)+LARGE(E208:AN208,8)</f>
        <v>5850.963487156142</v>
      </c>
      <c r="C208" s="14">
        <f>+COUNTIF(E208:AN208,"&gt;0")</f>
        <v>9</v>
      </c>
      <c r="D208" t="s">
        <v>32</v>
      </c>
      <c r="E208" s="70"/>
      <c r="F208" s="70"/>
      <c r="G208" s="22"/>
      <c r="H208" s="22">
        <f>$B$32</f>
        <v>729.8422652439721</v>
      </c>
      <c r="I208" s="22"/>
      <c r="J208" s="22"/>
      <c r="K208" s="22">
        <f>$B$58</f>
        <v>526.5777957710236</v>
      </c>
      <c r="L208" s="22"/>
      <c r="M208" s="22">
        <f>+$B$73</f>
        <v>565.6854160530222</v>
      </c>
      <c r="N208" s="22">
        <f>+$B$81</f>
        <v>605.2545396038848</v>
      </c>
      <c r="O208" s="22">
        <f>+$B$86</f>
        <v>922.805472213072</v>
      </c>
      <c r="P208" s="22"/>
      <c r="Q208" s="22"/>
      <c r="R208" s="22">
        <f>+$B$114</f>
        <v>743.704907765807</v>
      </c>
      <c r="S208" s="22"/>
      <c r="T208" s="22">
        <f>$B$140</f>
        <v>744.1574721238932</v>
      </c>
      <c r="U208" s="22">
        <f>+$B$152</f>
        <v>879.9407967481268</v>
      </c>
      <c r="V208" s="70"/>
      <c r="W208" s="22"/>
      <c r="X208" s="22"/>
      <c r="Y208" s="22">
        <f>+$B$181</f>
        <v>659.5726174043635</v>
      </c>
      <c r="Z208" s="22"/>
      <c r="AA208" s="22"/>
      <c r="AB208" s="33">
        <v>0</v>
      </c>
      <c r="AC208" s="33">
        <v>0</v>
      </c>
      <c r="AD208" s="33">
        <v>0</v>
      </c>
      <c r="AE208" s="33">
        <v>0</v>
      </c>
      <c r="AF208" s="33">
        <v>0</v>
      </c>
      <c r="AG208" s="33">
        <v>0</v>
      </c>
      <c r="AH208" s="20">
        <v>0</v>
      </c>
      <c r="AI208" s="20">
        <v>0</v>
      </c>
      <c r="AJ208" s="20">
        <v>0</v>
      </c>
      <c r="AK208" s="20"/>
      <c r="AL208" s="20"/>
    </row>
    <row r="209" spans="1:38" ht="14.25">
      <c r="A209" s="9">
        <f>COUNTIF(E209:BA209,"=1000")</f>
        <v>3</v>
      </c>
      <c r="B209" s="9">
        <f>+LARGE(E209:AN209,1)+LARGE(E209:AN209,2)+LARGE(E209:AN209,3)+LARGE(E209:AN209,4)+LARGE(E209:AN209,5)+LARGE(E209:AN209,6)+LARGE(E209:AN209,7)+LARGE(E209:AN209,8)</f>
        <v>4837.252095497607</v>
      </c>
      <c r="C209" s="14">
        <f>+COUNTIF(E209:AN209,"&gt;0")</f>
        <v>5</v>
      </c>
      <c r="D209" t="s">
        <v>25</v>
      </c>
      <c r="E209" s="51"/>
      <c r="F209" s="66"/>
      <c r="G209" s="22">
        <f>$B$22</f>
        <v>1000</v>
      </c>
      <c r="H209" s="22">
        <f>$B$30</f>
        <v>838.1614571737442</v>
      </c>
      <c r="I209" s="22"/>
      <c r="J209" s="22"/>
      <c r="K209" s="22"/>
      <c r="L209" s="22"/>
      <c r="M209" s="22"/>
      <c r="N209" s="22">
        <f>+$B$76</f>
        <v>1000</v>
      </c>
      <c r="O209" s="22"/>
      <c r="P209" s="22"/>
      <c r="Q209" s="32"/>
      <c r="R209" s="22">
        <f>+$B$109</f>
        <v>1000</v>
      </c>
      <c r="S209" s="22"/>
      <c r="T209" s="22">
        <f>+$B$132</f>
        <v>999.0906383238627</v>
      </c>
      <c r="U209" s="22"/>
      <c r="V209" s="66"/>
      <c r="W209" s="32"/>
      <c r="X209" s="66"/>
      <c r="Y209" s="20"/>
      <c r="Z209" s="22"/>
      <c r="AA209" s="22"/>
      <c r="AB209" s="33">
        <v>0</v>
      </c>
      <c r="AC209" s="33">
        <v>0</v>
      </c>
      <c r="AD209" s="33">
        <v>0</v>
      </c>
      <c r="AE209" s="33">
        <v>0</v>
      </c>
      <c r="AF209" s="33">
        <v>0</v>
      </c>
      <c r="AG209" s="33">
        <v>0</v>
      </c>
      <c r="AH209" s="20">
        <v>0</v>
      </c>
      <c r="AI209" s="20">
        <v>0</v>
      </c>
      <c r="AJ209" s="20">
        <v>0</v>
      </c>
      <c r="AK209" s="20"/>
      <c r="AL209" s="20"/>
    </row>
    <row r="210" spans="1:38" ht="14.25">
      <c r="A210" s="9">
        <f>COUNTIF(E210:BA210,"=1000")</f>
        <v>0</v>
      </c>
      <c r="B210" s="9">
        <f>+LARGE(E210:AN210,1)+LARGE(E210:AN210,2)+LARGE(E210:AN210,3)+LARGE(E210:AN210,4)+LARGE(E210:AN210,5)+LARGE(E210:AN210,6)+LARGE(E210:AN210,7)+LARGE(E210:AN210,8)</f>
        <v>4616.947355804336</v>
      </c>
      <c r="C210" s="14">
        <f>+COUNTIF(E210:AN210,"&gt;0")</f>
        <v>7</v>
      </c>
      <c r="D210" t="s">
        <v>30</v>
      </c>
      <c r="E210" s="47"/>
      <c r="F210" s="22">
        <f>$B$17</f>
        <v>831.5800080020422</v>
      </c>
      <c r="G210" s="22"/>
      <c r="H210" s="22"/>
      <c r="I210" s="22"/>
      <c r="J210" s="22">
        <f>+$B$49</f>
        <v>624.9069490207182</v>
      </c>
      <c r="K210" s="22"/>
      <c r="L210" s="22">
        <f>$B$63</f>
        <v>709.2895120011839</v>
      </c>
      <c r="M210" s="22"/>
      <c r="N210" s="22"/>
      <c r="O210" s="22"/>
      <c r="P210" s="22">
        <f>+$B$96</f>
        <v>765.8989239534015</v>
      </c>
      <c r="Q210" s="66"/>
      <c r="R210" s="22">
        <f>+$B$116</f>
        <v>529.4511176877061</v>
      </c>
      <c r="S210" s="22">
        <f>+$B$123</f>
        <v>877.288986985058</v>
      </c>
      <c r="T210" s="22">
        <f>+$B$147</f>
        <v>278.53185815422717</v>
      </c>
      <c r="U210" s="22"/>
      <c r="V210" s="22"/>
      <c r="W210" s="66"/>
      <c r="X210" s="22"/>
      <c r="Y210" s="31"/>
      <c r="Z210" s="32"/>
      <c r="AA210" s="70"/>
      <c r="AB210" s="33">
        <v>0</v>
      </c>
      <c r="AC210" s="33">
        <v>0</v>
      </c>
      <c r="AD210" s="33">
        <v>0</v>
      </c>
      <c r="AE210" s="33">
        <v>0</v>
      </c>
      <c r="AF210" s="33">
        <v>0</v>
      </c>
      <c r="AG210" s="33">
        <v>0</v>
      </c>
      <c r="AH210" s="20">
        <v>0</v>
      </c>
      <c r="AI210" s="20">
        <v>0</v>
      </c>
      <c r="AJ210" s="20">
        <v>0</v>
      </c>
      <c r="AK210" s="20"/>
      <c r="AL210" s="20"/>
    </row>
    <row r="211" spans="1:38" ht="14.25">
      <c r="A211" s="9">
        <f>COUNTIF(E211:BA211,"=1000")</f>
        <v>0</v>
      </c>
      <c r="B211" s="9">
        <f>+LARGE(E211:AN211,1)+LARGE(E211:AN211,2)+LARGE(E211:AN211,3)+LARGE(E211:AN211,4)+LARGE(E211:AN211,5)+LARGE(E211:AN211,6)+LARGE(E211:AN211,7)+LARGE(E211:AN211,8)</f>
        <v>3077.869342684425</v>
      </c>
      <c r="C211" s="14">
        <f>+COUNTIF(E211:AN211,"&gt;0")</f>
        <v>5</v>
      </c>
      <c r="D211" t="s">
        <v>16</v>
      </c>
      <c r="E211" s="22"/>
      <c r="F211" s="22"/>
      <c r="G211" s="22"/>
      <c r="H211" s="63"/>
      <c r="I211" s="22"/>
      <c r="J211" s="22"/>
      <c r="K211" s="47"/>
      <c r="L211" s="22"/>
      <c r="M211" s="22"/>
      <c r="N211" s="63"/>
      <c r="O211" s="22">
        <f>+$B$89</f>
        <v>462.025328833709</v>
      </c>
      <c r="P211" s="22">
        <f>+$B$98</f>
        <v>665.0828383654502</v>
      </c>
      <c r="Q211" s="63"/>
      <c r="R211" s="22">
        <f>+$B$115</f>
        <v>657.9125907614357</v>
      </c>
      <c r="S211" s="22"/>
      <c r="T211" s="22">
        <f>+$B$142</f>
        <v>641.5720267571184</v>
      </c>
      <c r="U211" s="66"/>
      <c r="V211" s="22">
        <f>$B$164</f>
        <v>651.276557966712</v>
      </c>
      <c r="W211" s="66"/>
      <c r="X211" s="30"/>
      <c r="Y211" s="20"/>
      <c r="Z211" s="30"/>
      <c r="AA211" s="70"/>
      <c r="AB211" s="33">
        <v>0</v>
      </c>
      <c r="AC211" s="33">
        <v>0</v>
      </c>
      <c r="AD211" s="33">
        <v>0</v>
      </c>
      <c r="AE211" s="33">
        <v>0</v>
      </c>
      <c r="AF211" s="33">
        <v>0</v>
      </c>
      <c r="AG211" s="33">
        <v>0</v>
      </c>
      <c r="AH211" s="20">
        <v>0</v>
      </c>
      <c r="AI211" s="20">
        <v>0</v>
      </c>
      <c r="AJ211" s="20">
        <v>0</v>
      </c>
      <c r="AK211" s="20"/>
      <c r="AL211" s="20"/>
    </row>
    <row r="212" spans="1:38" ht="14.25">
      <c r="A212" s="9">
        <f>COUNTIF(E212:BA212,"=1000")</f>
        <v>0</v>
      </c>
      <c r="B212" s="9">
        <f>+LARGE(E212:AN212,1)+LARGE(E212:AN212,2)+LARGE(E212:AN212,3)+LARGE(E212:AN212,4)+LARGE(E212:AN212,5)+LARGE(E212:AN212,6)+LARGE(E212:AN212,7)+LARGE(E212:AN212,8)</f>
        <v>2501.970654561813</v>
      </c>
      <c r="C212" s="14">
        <f>+COUNTIF(E212:AN212,"&gt;0")</f>
        <v>3</v>
      </c>
      <c r="D212" t="s">
        <v>56</v>
      </c>
      <c r="E212" s="22"/>
      <c r="F212" s="22"/>
      <c r="G212" s="66"/>
      <c r="H212" s="57"/>
      <c r="I212" s="22"/>
      <c r="J212" s="22"/>
      <c r="K212" s="47"/>
      <c r="L212" s="22"/>
      <c r="M212" s="22">
        <f>+$B$70</f>
        <v>816.4496395325625</v>
      </c>
      <c r="N212" s="31"/>
      <c r="O212" s="22"/>
      <c r="P212" s="22"/>
      <c r="Q212" s="31"/>
      <c r="R212" s="66"/>
      <c r="S212" s="66"/>
      <c r="T212" s="22">
        <f>+$B$135</f>
        <v>779.7359311090829</v>
      </c>
      <c r="U212" s="22">
        <f>+$B$151</f>
        <v>905.7850839201673</v>
      </c>
      <c r="V212" s="66"/>
      <c r="W212" s="22"/>
      <c r="X212" s="20"/>
      <c r="Y212" s="20"/>
      <c r="Z212" s="22"/>
      <c r="AA212" s="22"/>
      <c r="AB212" s="33">
        <v>0</v>
      </c>
      <c r="AC212" s="33">
        <v>0</v>
      </c>
      <c r="AD212" s="33">
        <v>0</v>
      </c>
      <c r="AE212" s="33">
        <v>0</v>
      </c>
      <c r="AF212" s="33">
        <v>0</v>
      </c>
      <c r="AG212" s="33">
        <v>0</v>
      </c>
      <c r="AH212" s="20">
        <v>0</v>
      </c>
      <c r="AI212" s="20">
        <v>0</v>
      </c>
      <c r="AJ212" s="20">
        <v>0</v>
      </c>
      <c r="AK212" s="20"/>
      <c r="AL212" s="20"/>
    </row>
    <row r="213" spans="1:38" ht="14.25">
      <c r="A213" s="9">
        <f>COUNTIF(E213:BA213,"=1000")</f>
        <v>1</v>
      </c>
      <c r="B213" s="18">
        <f>+LARGE(E213:AN213,1)+LARGE(E213:AN213,2)+LARGE(E213:AN213,3)+LARGE(E213:AN213,4)+LARGE(E213:AN213,5)+LARGE(E213:AN213,6)+LARGE(E213:AN213,7)+LARGE(E213:AN213,8)</f>
        <v>2286.475105426448</v>
      </c>
      <c r="C213" s="19">
        <f>+COUNTIF(E213:AN213,"&gt;0")</f>
        <v>3</v>
      </c>
      <c r="D213" s="7" t="s">
        <v>197</v>
      </c>
      <c r="E213" s="19"/>
      <c r="F213" s="19"/>
      <c r="G213" s="70"/>
      <c r="H213" s="70"/>
      <c r="I213" s="22"/>
      <c r="J213" s="22"/>
      <c r="K213" s="51"/>
      <c r="L213" s="22"/>
      <c r="M213" s="22"/>
      <c r="N213" s="70"/>
      <c r="O213" s="22"/>
      <c r="P213" s="22">
        <f>+$B$99</f>
        <v>601.5684192446785</v>
      </c>
      <c r="Q213" s="70"/>
      <c r="R213" s="70"/>
      <c r="S213" s="70"/>
      <c r="T213" s="70"/>
      <c r="U213" s="31"/>
      <c r="V213" s="22">
        <f>$B$159</f>
        <v>1000</v>
      </c>
      <c r="W213" s="70"/>
      <c r="X213" s="31"/>
      <c r="Y213" s="22">
        <f>+$B$180</f>
        <v>684.9066861817696</v>
      </c>
      <c r="Z213" s="22"/>
      <c r="AA213" s="22"/>
      <c r="AB213" s="33">
        <v>0</v>
      </c>
      <c r="AC213" s="33">
        <v>0</v>
      </c>
      <c r="AD213" s="33">
        <v>0</v>
      </c>
      <c r="AE213" s="33">
        <v>0</v>
      </c>
      <c r="AF213" s="33">
        <v>0</v>
      </c>
      <c r="AG213" s="33">
        <v>0</v>
      </c>
      <c r="AH213" s="20">
        <v>0</v>
      </c>
      <c r="AI213" s="20">
        <v>0</v>
      </c>
      <c r="AJ213" s="20">
        <v>0</v>
      </c>
      <c r="AK213" s="20"/>
      <c r="AL213" s="20"/>
    </row>
    <row r="214" spans="1:38" ht="14.25">
      <c r="A214" s="9">
        <f>COUNTIF(E214:BA214,"=1000")</f>
        <v>0</v>
      </c>
      <c r="B214" s="9">
        <f>+LARGE(E214:AN214,1)+LARGE(E214:AN214,2)+LARGE(E214:AN214,3)+LARGE(E214:AN214,4)+LARGE(E214:AN214,5)+LARGE(E214:AN214,6)+LARGE(E214:AN214,7)+LARGE(E214:AN214,8)</f>
        <v>2173.138498582972</v>
      </c>
      <c r="C214" s="14">
        <f>+COUNTIF(E214:AN214,"&gt;0")</f>
        <v>3</v>
      </c>
      <c r="D214" t="s">
        <v>35</v>
      </c>
      <c r="E214" s="70"/>
      <c r="F214" s="70"/>
      <c r="G214" s="22"/>
      <c r="H214" s="63"/>
      <c r="I214" s="22"/>
      <c r="J214" s="22"/>
      <c r="K214" s="57"/>
      <c r="L214" s="22"/>
      <c r="M214" s="22"/>
      <c r="N214" s="70"/>
      <c r="O214" s="22"/>
      <c r="P214" s="70"/>
      <c r="Q214" s="70"/>
      <c r="R214" s="22">
        <f>+$B$113</f>
        <v>787.4693785919475</v>
      </c>
      <c r="S214" s="70"/>
      <c r="T214" s="22"/>
      <c r="U214" s="22">
        <f>+$B$154</f>
        <v>804.7535901646014</v>
      </c>
      <c r="V214" s="32"/>
      <c r="W214" s="22"/>
      <c r="X214" s="22"/>
      <c r="Y214" s="20"/>
      <c r="Z214" s="22"/>
      <c r="AA214" s="22">
        <f>+$B$194</f>
        <v>580.9155298264232</v>
      </c>
      <c r="AB214" s="33">
        <v>0</v>
      </c>
      <c r="AC214" s="33">
        <v>0</v>
      </c>
      <c r="AD214" s="33">
        <v>0</v>
      </c>
      <c r="AE214" s="33">
        <v>0</v>
      </c>
      <c r="AF214" s="33">
        <v>0</v>
      </c>
      <c r="AG214" s="33">
        <v>0</v>
      </c>
      <c r="AH214" s="20">
        <v>0</v>
      </c>
      <c r="AI214" s="20">
        <v>0</v>
      </c>
      <c r="AJ214" s="20">
        <v>0</v>
      </c>
      <c r="AK214" s="20"/>
      <c r="AL214" s="20"/>
    </row>
    <row r="215" spans="1:38" ht="14.25">
      <c r="A215" s="9">
        <f>COUNTIF(E215:BA215,"=1000")</f>
        <v>1</v>
      </c>
      <c r="B215" s="9">
        <f>+LARGE(E215:AN215,1)+LARGE(E215:AN215,2)+LARGE(E215:AN215,3)+LARGE(E215:AN215,4)+LARGE(E215:AN215,5)+LARGE(E215:AN215,6)+LARGE(E215:AN215,7)+LARGE(E215:AN215,8)</f>
        <v>2141.7119176623746</v>
      </c>
      <c r="C215" s="14">
        <f>+COUNTIF(E215:AN215,"&gt;0")</f>
        <v>3</v>
      </c>
      <c r="D215" t="s">
        <v>31</v>
      </c>
      <c r="E215" s="23"/>
      <c r="F215" s="22"/>
      <c r="G215" s="22">
        <f>$B$26</f>
        <v>596.3096044029185</v>
      </c>
      <c r="H215" s="22">
        <f>$B$29</f>
        <v>1000</v>
      </c>
      <c r="I215" s="22"/>
      <c r="J215" s="22">
        <f>$B$51</f>
        <v>545.4023132594562</v>
      </c>
      <c r="K215" s="70"/>
      <c r="L215" s="22"/>
      <c r="M215" s="22"/>
      <c r="N215" s="22"/>
      <c r="O215" s="22"/>
      <c r="P215" s="22"/>
      <c r="Q215" s="22"/>
      <c r="R215" s="22"/>
      <c r="S215" s="22"/>
      <c r="T215" s="22"/>
      <c r="U215" s="70"/>
      <c r="V215" s="22"/>
      <c r="W215" s="22"/>
      <c r="X215" s="70"/>
      <c r="Y215" s="70"/>
      <c r="Z215" s="70"/>
      <c r="AA215" s="70"/>
      <c r="AB215" s="33">
        <v>0</v>
      </c>
      <c r="AC215" s="33">
        <v>0</v>
      </c>
      <c r="AD215" s="33">
        <v>0</v>
      </c>
      <c r="AE215" s="33">
        <v>0</v>
      </c>
      <c r="AF215" s="33">
        <v>0</v>
      </c>
      <c r="AG215" s="33">
        <v>0</v>
      </c>
      <c r="AH215" s="20">
        <v>0</v>
      </c>
      <c r="AI215" s="20">
        <v>0</v>
      </c>
      <c r="AJ215" s="20">
        <v>0</v>
      </c>
      <c r="AK215" s="20"/>
      <c r="AL215" s="20"/>
    </row>
    <row r="216" spans="1:38" ht="14.25">
      <c r="A216" s="9">
        <f>COUNTIF(E216:BA216,"=1000")</f>
        <v>0</v>
      </c>
      <c r="B216" s="9">
        <f>+LARGE(E216:AN216,1)+LARGE(E216:AN216,2)+LARGE(E216:AN216,3)+LARGE(E216:AN216,4)+LARGE(E216:AN216,5)+LARGE(E216:AN216,6)+LARGE(E216:AN216,7)+LARGE(E216:AN216,8)</f>
        <v>2047.524419185413</v>
      </c>
      <c r="C216" s="15">
        <f>+COUNTIF(E216:AN216,"&gt;0")</f>
        <v>3</v>
      </c>
      <c r="D216" t="s">
        <v>146</v>
      </c>
      <c r="E216" s="22"/>
      <c r="F216" s="22"/>
      <c r="G216" s="70"/>
      <c r="H216" s="47"/>
      <c r="I216" s="22"/>
      <c r="J216" s="22"/>
      <c r="K216" s="47"/>
      <c r="L216" s="22">
        <f>$B$62</f>
        <v>762.8325066305508</v>
      </c>
      <c r="M216" s="24"/>
      <c r="N216" s="24"/>
      <c r="O216" s="24"/>
      <c r="P216" s="22"/>
      <c r="Q216" s="22"/>
      <c r="R216" s="22"/>
      <c r="S216" s="22"/>
      <c r="T216" s="22">
        <f>+$B$143</f>
        <v>574.7999883972514</v>
      </c>
      <c r="U216" s="22">
        <f>+$B$155</f>
        <v>709.8919241576109</v>
      </c>
      <c r="V216" s="70"/>
      <c r="W216" s="22"/>
      <c r="X216" s="20"/>
      <c r="Y216" s="20"/>
      <c r="Z216" s="22"/>
      <c r="AA216" s="22"/>
      <c r="AB216" s="33">
        <v>0</v>
      </c>
      <c r="AC216" s="33">
        <v>0</v>
      </c>
      <c r="AD216" s="33">
        <v>0</v>
      </c>
      <c r="AE216" s="33">
        <v>0</v>
      </c>
      <c r="AF216" s="33">
        <v>0</v>
      </c>
      <c r="AG216" s="33">
        <v>0</v>
      </c>
      <c r="AH216" s="20">
        <v>0</v>
      </c>
      <c r="AI216" s="20">
        <v>0</v>
      </c>
      <c r="AJ216" s="20">
        <v>0</v>
      </c>
      <c r="AK216" s="20"/>
      <c r="AL216" s="20"/>
    </row>
    <row r="217" spans="1:38" ht="14.25">
      <c r="A217" s="9">
        <f>COUNTIF(E217:BA217,"=1000")</f>
        <v>0</v>
      </c>
      <c r="B217" s="9">
        <f>+LARGE(E217:AN217,1)+LARGE(E217:AN217,2)+LARGE(E217:AN217,3)+LARGE(E217:AN217,4)+LARGE(E217:AN217,5)+LARGE(E217:AN217,6)+LARGE(E217:AN217,7)+LARGE(E217:AN217,8)</f>
        <v>1767.2251833249038</v>
      </c>
      <c r="C217" s="70">
        <f>+COUNTIF(E217:AN217,"&gt;0")</f>
        <v>3</v>
      </c>
      <c r="D217" s="3" t="s">
        <v>33</v>
      </c>
      <c r="E217" s="22">
        <f>$B$10</f>
        <v>596.4715629868685</v>
      </c>
      <c r="F217" s="70"/>
      <c r="G217" s="66"/>
      <c r="H217" s="51"/>
      <c r="I217" s="22">
        <f>$B$40</f>
        <v>643.7414185067638</v>
      </c>
      <c r="J217" s="22"/>
      <c r="K217" s="22"/>
      <c r="L217" s="22"/>
      <c r="M217" s="22"/>
      <c r="N217" s="51"/>
      <c r="O217" s="22"/>
      <c r="P217" s="22"/>
      <c r="Q217" s="22"/>
      <c r="R217" s="66"/>
      <c r="S217" s="63"/>
      <c r="T217" s="24">
        <f>+$B$145</f>
        <v>527.0122018312715</v>
      </c>
      <c r="U217" s="19"/>
      <c r="V217" s="24"/>
      <c r="W217" s="24"/>
      <c r="X217" s="19"/>
      <c r="Y217" s="19"/>
      <c r="Z217" s="24"/>
      <c r="AA217" s="24"/>
      <c r="AB217" s="33">
        <v>0</v>
      </c>
      <c r="AC217" s="33">
        <v>0</v>
      </c>
      <c r="AD217" s="33">
        <v>0</v>
      </c>
      <c r="AE217" s="33">
        <v>0</v>
      </c>
      <c r="AF217" s="33">
        <v>0</v>
      </c>
      <c r="AG217" s="33">
        <v>0</v>
      </c>
      <c r="AH217" s="20">
        <v>0</v>
      </c>
      <c r="AI217" s="20">
        <v>0</v>
      </c>
      <c r="AJ217" s="20">
        <v>0</v>
      </c>
      <c r="AK217" s="20"/>
      <c r="AL217" s="20"/>
    </row>
    <row r="218" spans="1:38" ht="14.25">
      <c r="A218" s="9">
        <f>COUNTIF(E218:BA218,"=1000")</f>
        <v>0</v>
      </c>
      <c r="B218" s="9">
        <f>+LARGE(E218:AN218,1)+LARGE(E218:AN218,2)+LARGE(E218:AN218,3)+LARGE(E218:AN218,4)+LARGE(E218:AN218,5)+LARGE(E218:AN218,6)+LARGE(E218:AN218,7)+LARGE(E218:AN218,8)</f>
        <v>1726.2239781862227</v>
      </c>
      <c r="C218" s="25">
        <f>+COUNTIF(E218:AN218,"&gt;0")</f>
        <v>2</v>
      </c>
      <c r="D218" t="s">
        <v>181</v>
      </c>
      <c r="E218" s="22"/>
      <c r="F218" s="22"/>
      <c r="G218" s="22"/>
      <c r="H218" s="66"/>
      <c r="I218" s="22"/>
      <c r="J218" s="22"/>
      <c r="K218" s="57"/>
      <c r="L218" s="22"/>
      <c r="M218" s="22"/>
      <c r="N218" s="57"/>
      <c r="O218" s="22"/>
      <c r="P218" s="22"/>
      <c r="Q218" s="22">
        <f>+$B$104</f>
        <v>977.663704136449</v>
      </c>
      <c r="R218" s="70"/>
      <c r="S218" s="66"/>
      <c r="T218" s="22">
        <f>+$B$138</f>
        <v>748.5602740497735</v>
      </c>
      <c r="U218" s="70"/>
      <c r="V218" s="22"/>
      <c r="W218" s="22"/>
      <c r="X218" s="70"/>
      <c r="Y218" s="32"/>
      <c r="Z218" s="70"/>
      <c r="AA218" s="70"/>
      <c r="AB218" s="33">
        <v>0</v>
      </c>
      <c r="AC218" s="33">
        <v>0</v>
      </c>
      <c r="AD218" s="33">
        <v>0</v>
      </c>
      <c r="AE218" s="33">
        <v>0</v>
      </c>
      <c r="AF218" s="33">
        <v>0</v>
      </c>
      <c r="AG218" s="33">
        <v>0</v>
      </c>
      <c r="AH218" s="20">
        <v>0</v>
      </c>
      <c r="AI218" s="20">
        <v>0</v>
      </c>
      <c r="AJ218" s="20">
        <v>0</v>
      </c>
      <c r="AK218" s="20"/>
      <c r="AL218" s="20"/>
    </row>
    <row r="219" spans="1:38" ht="14.25">
      <c r="A219" s="9">
        <f>COUNTIF(E219:BA219,"=1000")</f>
        <v>0</v>
      </c>
      <c r="B219" s="9">
        <f>+LARGE(E219:AN219,1)+LARGE(E219:AN219,2)+LARGE(E219:AN219,3)+LARGE(E219:AN219,4)+LARGE(E219:AN219,5)+LARGE(E219:AN219,6)+LARGE(E219:AN219,7)+LARGE(E219:AN219,8)</f>
        <v>1412.2840112581935</v>
      </c>
      <c r="C219" s="26">
        <f>+COUNTIF(E219:AN219,"&gt;0")</f>
        <v>2</v>
      </c>
      <c r="D219" t="s">
        <v>24</v>
      </c>
      <c r="E219" s="66"/>
      <c r="F219" s="63"/>
      <c r="G219" s="24"/>
      <c r="H219" s="22"/>
      <c r="I219" s="22"/>
      <c r="J219" s="22">
        <f>+$B$47</f>
        <v>733.5515533258018</v>
      </c>
      <c r="K219" s="57"/>
      <c r="L219" s="22">
        <f>$B$64</f>
        <v>678.7324579323915</v>
      </c>
      <c r="M219" s="22"/>
      <c r="N219" s="63"/>
      <c r="O219" s="22"/>
      <c r="P219" s="22"/>
      <c r="Q219" s="63"/>
      <c r="R219" s="22"/>
      <c r="S219" s="22"/>
      <c r="T219" s="66"/>
      <c r="U219" s="66"/>
      <c r="V219" s="20"/>
      <c r="W219" s="22"/>
      <c r="X219" s="20"/>
      <c r="Y219" s="30"/>
      <c r="Z219" s="22"/>
      <c r="AA219" s="22"/>
      <c r="AB219" s="33">
        <v>0</v>
      </c>
      <c r="AC219" s="33">
        <v>0</v>
      </c>
      <c r="AD219" s="33">
        <v>0</v>
      </c>
      <c r="AE219" s="33">
        <v>0</v>
      </c>
      <c r="AF219" s="33">
        <v>0</v>
      </c>
      <c r="AG219" s="33">
        <v>0</v>
      </c>
      <c r="AH219" s="20">
        <v>0</v>
      </c>
      <c r="AI219" s="20">
        <v>0</v>
      </c>
      <c r="AJ219" s="20">
        <v>0</v>
      </c>
      <c r="AK219" s="20"/>
      <c r="AL219" s="20"/>
    </row>
    <row r="220" spans="1:38" ht="14.25">
      <c r="A220" s="9">
        <f>COUNTIF(E220:BA220,"=1000")</f>
        <v>1</v>
      </c>
      <c r="B220" s="9">
        <f>+LARGE(E220:AN220,1)+LARGE(E220:AN220,2)+LARGE(E220:AN220,3)+LARGE(E220:AN220,4)+LARGE(E220:AN220,5)+LARGE(E220:AN220,6)+LARGE(E220:AN220,7)+LARGE(E220:AN220,8)</f>
        <v>1402.0114358067242</v>
      </c>
      <c r="C220" s="28">
        <f>+COUNTIF(E220:AN220,"&gt;0")</f>
        <v>2</v>
      </c>
      <c r="D220" t="s">
        <v>60</v>
      </c>
      <c r="E220" s="22">
        <f>$B$12</f>
        <v>402.01143580672425</v>
      </c>
      <c r="F220" s="63"/>
      <c r="G220" s="22"/>
      <c r="H220" s="22"/>
      <c r="I220" s="22">
        <f>$B$38</f>
        <v>1000</v>
      </c>
      <c r="J220" s="22"/>
      <c r="K220" s="31"/>
      <c r="L220" s="22"/>
      <c r="M220" s="22"/>
      <c r="N220" s="20"/>
      <c r="O220" s="22"/>
      <c r="P220" s="22"/>
      <c r="Q220" s="66"/>
      <c r="R220" s="66"/>
      <c r="S220" s="22"/>
      <c r="T220" s="22"/>
      <c r="U220" s="22"/>
      <c r="V220" s="30"/>
      <c r="W220" s="31"/>
      <c r="X220" s="20"/>
      <c r="Y220" s="31"/>
      <c r="Z220" s="20"/>
      <c r="AA220" s="70"/>
      <c r="AB220" s="33">
        <v>0</v>
      </c>
      <c r="AC220" s="33">
        <v>0</v>
      </c>
      <c r="AD220" s="33">
        <v>0</v>
      </c>
      <c r="AE220" s="33">
        <v>0</v>
      </c>
      <c r="AF220" s="33">
        <v>0</v>
      </c>
      <c r="AG220" s="33">
        <v>0</v>
      </c>
      <c r="AH220" s="20">
        <v>0</v>
      </c>
      <c r="AI220" s="20">
        <v>0</v>
      </c>
      <c r="AJ220" s="20">
        <v>0</v>
      </c>
      <c r="AK220" s="20"/>
      <c r="AL220" s="20"/>
    </row>
    <row r="221" spans="1:38" ht="14.25">
      <c r="A221" s="9">
        <f>COUNTIF(E221:BA221,"=1000")</f>
        <v>0</v>
      </c>
      <c r="B221" s="9">
        <f>+LARGE(E221:AN221,1)+LARGE(E221:AN221,2)+LARGE(E221:AN221,3)+LARGE(E221:AN221,4)+LARGE(E221:AN221,5)+LARGE(E221:AN221,6)+LARGE(E221:AN221,7)+LARGE(E221:AN221,8)</f>
        <v>904.394317814622</v>
      </c>
      <c r="C221" s="29">
        <f>+COUNTIF(E221:AN221,"&gt;0")</f>
        <v>1</v>
      </c>
      <c r="D221" t="s">
        <v>34</v>
      </c>
      <c r="E221" s="22"/>
      <c r="F221" s="66"/>
      <c r="G221" s="22"/>
      <c r="H221" s="66"/>
      <c r="I221" s="22"/>
      <c r="J221" s="22">
        <f>$B$46</f>
        <v>904.394317814622</v>
      </c>
      <c r="K221" s="44"/>
      <c r="L221" s="22"/>
      <c r="M221" s="22"/>
      <c r="N221" s="28"/>
      <c r="O221" s="22"/>
      <c r="P221" s="19"/>
      <c r="Q221" s="19"/>
      <c r="R221" s="19"/>
      <c r="S221" s="24"/>
      <c r="T221" s="22"/>
      <c r="U221" s="63"/>
      <c r="V221" s="31"/>
      <c r="W221" s="66"/>
      <c r="X221" s="31"/>
      <c r="Y221" s="22"/>
      <c r="Z221" s="31"/>
      <c r="AA221" s="70"/>
      <c r="AB221" s="33">
        <v>0</v>
      </c>
      <c r="AC221" s="33">
        <v>0</v>
      </c>
      <c r="AD221" s="33">
        <v>0</v>
      </c>
      <c r="AE221" s="33">
        <v>0</v>
      </c>
      <c r="AF221" s="33">
        <v>0</v>
      </c>
      <c r="AG221" s="33">
        <v>0</v>
      </c>
      <c r="AH221" s="25">
        <v>0</v>
      </c>
      <c r="AI221" s="25">
        <v>0</v>
      </c>
      <c r="AJ221" s="25">
        <v>0</v>
      </c>
      <c r="AK221" s="25"/>
      <c r="AL221" s="25"/>
    </row>
    <row r="222" spans="1:38" ht="14.25">
      <c r="A222" s="9">
        <f>COUNTIF(E222:BA222,"=1000")</f>
        <v>0</v>
      </c>
      <c r="B222" s="9">
        <f>+LARGE(E222:AN222,1)+LARGE(E222:AN222,2)+LARGE(E222:AN222,3)+LARGE(E222:AN222,4)+LARGE(E222:AN222,5)+LARGE(E222:AN222,6)+LARGE(E222:AN222,7)+LARGE(E222:AN222,8)</f>
        <v>890.5870718439995</v>
      </c>
      <c r="C222" s="26">
        <f>+COUNTIF(E222:AN222,"&gt;0")</f>
        <v>1</v>
      </c>
      <c r="D222" t="s">
        <v>206</v>
      </c>
      <c r="E222" s="22"/>
      <c r="F222" s="22"/>
      <c r="G222" s="22"/>
      <c r="H222" s="22"/>
      <c r="I222" s="22"/>
      <c r="J222" s="22"/>
      <c r="K222" s="63"/>
      <c r="L222" s="22"/>
      <c r="M222" s="22"/>
      <c r="N222" s="63"/>
      <c r="O222" s="22"/>
      <c r="P222" s="22"/>
      <c r="Q222" s="63"/>
      <c r="R222" s="22">
        <f>+$B$112</f>
        <v>890.5870718439995</v>
      </c>
      <c r="S222" s="63"/>
      <c r="T222" s="66"/>
      <c r="U222" s="31"/>
      <c r="V222" s="63"/>
      <c r="W222" s="22"/>
      <c r="X222" s="31"/>
      <c r="Y222" s="29"/>
      <c r="Z222" s="31"/>
      <c r="AA222" s="70"/>
      <c r="AB222" s="33">
        <v>0</v>
      </c>
      <c r="AC222" s="33">
        <v>0</v>
      </c>
      <c r="AD222" s="33">
        <v>0</v>
      </c>
      <c r="AE222" s="33">
        <v>0</v>
      </c>
      <c r="AF222" s="33">
        <v>0</v>
      </c>
      <c r="AG222" s="33">
        <v>0</v>
      </c>
      <c r="AH222" s="26">
        <v>0</v>
      </c>
      <c r="AI222" s="26">
        <v>0</v>
      </c>
      <c r="AJ222" s="26">
        <v>0</v>
      </c>
      <c r="AK222" s="26"/>
      <c r="AL222" s="26"/>
    </row>
    <row r="223" spans="1:38" ht="14.25">
      <c r="A223" s="9">
        <f>COUNTIF(E223:BA223,"=1000")</f>
        <v>0</v>
      </c>
      <c r="B223" s="9">
        <f>+LARGE(E223:AN223,1)+LARGE(E223:AN223,2)+LARGE(E223:AN223,3)+LARGE(E223:AN223,4)+LARGE(E223:AN223,5)+LARGE(E223:AN223,6)+LARGE(E223:AN223,7)+LARGE(E223:AN223,8)</f>
        <v>769.9130101465129</v>
      </c>
      <c r="C223" s="28">
        <f>+COUNTIF(E223:AN223,"&gt;0")</f>
        <v>1</v>
      </c>
      <c r="D223" t="s">
        <v>213</v>
      </c>
      <c r="E223" s="19"/>
      <c r="F223" s="19"/>
      <c r="G223" s="66"/>
      <c r="H223" s="66"/>
      <c r="I223" s="22"/>
      <c r="J223" s="22"/>
      <c r="K223" s="66"/>
      <c r="L223" s="22"/>
      <c r="M223" s="22"/>
      <c r="N223" s="66"/>
      <c r="O223" s="22"/>
      <c r="P223" s="63"/>
      <c r="Q223" s="66"/>
      <c r="R223" s="66"/>
      <c r="S223" s="66"/>
      <c r="T223" s="22">
        <f>+$B$136</f>
        <v>769.9130101465129</v>
      </c>
      <c r="U223" s="63"/>
      <c r="V223" s="66"/>
      <c r="W223" s="22"/>
      <c r="X223" s="66"/>
      <c r="Y223" s="26"/>
      <c r="Z223" s="22"/>
      <c r="AA223" s="22"/>
      <c r="AB223" s="33">
        <v>0</v>
      </c>
      <c r="AC223" s="33">
        <v>0</v>
      </c>
      <c r="AD223" s="33">
        <v>0</v>
      </c>
      <c r="AE223" s="33">
        <v>0</v>
      </c>
      <c r="AF223" s="33">
        <v>0</v>
      </c>
      <c r="AG223" s="33">
        <v>0</v>
      </c>
      <c r="AH223" s="26">
        <v>0</v>
      </c>
      <c r="AI223" s="26">
        <v>0</v>
      </c>
      <c r="AJ223" s="26">
        <v>0</v>
      </c>
      <c r="AK223" s="26"/>
      <c r="AL223" s="26"/>
    </row>
    <row r="224" spans="1:38" ht="14.25">
      <c r="A224" s="9">
        <f>COUNTIF(E224:BA224,"=1000")</f>
        <v>0</v>
      </c>
      <c r="B224" s="9">
        <f>+LARGE(E224:AN224,1)+LARGE(E224:AN224,2)+LARGE(E224:AN224,3)+LARGE(E224:AN224,4)+LARGE(E224:AN224,5)+LARGE(E224:AN224,6)+LARGE(E224:AN224,7)+LARGE(E224:AN224,8)</f>
        <v>670.6133860845787</v>
      </c>
      <c r="C224" s="63">
        <f>+COUNTIF(E224:AN224,"&gt;0")</f>
        <v>1</v>
      </c>
      <c r="D224" s="3" t="s">
        <v>52</v>
      </c>
      <c r="E224" s="66"/>
      <c r="F224" s="66"/>
      <c r="G224" s="22"/>
      <c r="H224" s="22">
        <f>$B$33</f>
        <v>670.6133860845787</v>
      </c>
      <c r="I224" s="24"/>
      <c r="J224" s="24"/>
      <c r="K224" s="22"/>
      <c r="L224" s="24"/>
      <c r="M224" s="22"/>
      <c r="N224" s="22"/>
      <c r="O224" s="22"/>
      <c r="P224" s="66"/>
      <c r="Q224" s="22"/>
      <c r="R224" s="22"/>
      <c r="S224" s="22"/>
      <c r="T224" s="66"/>
      <c r="U224" s="26"/>
      <c r="V224" s="22"/>
      <c r="W224" s="22"/>
      <c r="X224" s="22"/>
      <c r="Y224" s="31"/>
      <c r="Z224" s="26"/>
      <c r="AA224" s="70"/>
      <c r="AB224" s="33">
        <v>0</v>
      </c>
      <c r="AC224" s="33">
        <v>0</v>
      </c>
      <c r="AD224" s="33">
        <v>0</v>
      </c>
      <c r="AE224" s="33">
        <v>0</v>
      </c>
      <c r="AF224" s="33">
        <v>0</v>
      </c>
      <c r="AG224" s="33">
        <v>0</v>
      </c>
      <c r="AH224" s="26">
        <v>0</v>
      </c>
      <c r="AI224" s="26">
        <v>0</v>
      </c>
      <c r="AJ224" s="26">
        <v>0</v>
      </c>
      <c r="AK224" s="26"/>
      <c r="AL224" s="26"/>
    </row>
    <row r="225" spans="1:38" ht="14.25">
      <c r="A225" s="9">
        <f>COUNTIF(E225:BA225,"=1000")</f>
        <v>0</v>
      </c>
      <c r="B225" s="9">
        <f>+LARGE(E225:AN225,1)+LARGE(E225:AN225,2)+LARGE(E225:AN225,3)+LARGE(E225:AN225,4)+LARGE(E225:AN225,5)+LARGE(E225:AN225,6)+LARGE(E225:AN225,7)+LARGE(E225:AN225,8)</f>
        <v>651.8592271555177</v>
      </c>
      <c r="C225" s="29">
        <f>+COUNTIF(E225:AN225,"&gt;0")</f>
        <v>1</v>
      </c>
      <c r="D225" t="s">
        <v>123</v>
      </c>
      <c r="E225" s="22"/>
      <c r="F225" s="22"/>
      <c r="G225" s="22"/>
      <c r="H225" s="29"/>
      <c r="I225" s="22"/>
      <c r="J225" s="22"/>
      <c r="K225" s="66"/>
      <c r="L225" s="22"/>
      <c r="M225" s="22"/>
      <c r="N225" s="29"/>
      <c r="O225" s="22"/>
      <c r="P225" s="22"/>
      <c r="Q225" s="29"/>
      <c r="R225" s="57"/>
      <c r="S225" s="63"/>
      <c r="T225" s="22">
        <f>+$B$141</f>
        <v>651.8592271555177</v>
      </c>
      <c r="U225" s="66"/>
      <c r="V225" s="66"/>
      <c r="W225" s="31"/>
      <c r="X225" s="29"/>
      <c r="Y225" s="29"/>
      <c r="Z225" s="29"/>
      <c r="AA225" s="70"/>
      <c r="AB225" s="33">
        <v>0</v>
      </c>
      <c r="AC225" s="33">
        <v>0</v>
      </c>
      <c r="AD225" s="33">
        <v>0</v>
      </c>
      <c r="AE225" s="33">
        <v>0</v>
      </c>
      <c r="AF225" s="33">
        <v>0</v>
      </c>
      <c r="AG225" s="33">
        <v>0</v>
      </c>
      <c r="AH225" s="29">
        <v>0</v>
      </c>
      <c r="AI225" s="29">
        <v>0</v>
      </c>
      <c r="AJ225" s="29">
        <v>0</v>
      </c>
      <c r="AK225" s="29"/>
      <c r="AL225" s="29"/>
    </row>
    <row r="226" spans="1:38" ht="14.25">
      <c r="A226" s="9">
        <f>COUNTIF(E226:BA226,"=1000")</f>
        <v>0</v>
      </c>
      <c r="B226" s="9">
        <f>+LARGE(E226:AN226,1)+LARGE(E226:AN226,2)+LARGE(E226:AN226,3)+LARGE(E226:AN226,4)+LARGE(E226:AN226,5)+LARGE(E226:AN226,6)+LARGE(E226:AN226,7)+LARGE(E226:AN226,8)</f>
        <v>615.2877053854937</v>
      </c>
      <c r="C226" s="66">
        <f>+COUNTIF(E226:AN226,"&gt;0")</f>
        <v>1</v>
      </c>
      <c r="D226" s="3" t="s">
        <v>61</v>
      </c>
      <c r="E226" s="22">
        <f>$B$11</f>
        <v>615.2877053854937</v>
      </c>
      <c r="F226" s="66"/>
      <c r="G226" s="63"/>
      <c r="H226" s="29"/>
      <c r="I226" s="22"/>
      <c r="J226" s="22"/>
      <c r="K226" s="24"/>
      <c r="L226" s="66"/>
      <c r="M226" s="22"/>
      <c r="N226" s="29"/>
      <c r="O226" s="22"/>
      <c r="P226" s="22"/>
      <c r="Q226" s="57"/>
      <c r="R226" s="63"/>
      <c r="S226" s="63"/>
      <c r="T226" s="37"/>
      <c r="U226" s="22"/>
      <c r="V226" s="22"/>
      <c r="W226" s="31"/>
      <c r="X226" s="31"/>
      <c r="Y226" s="22"/>
      <c r="Z226" s="31"/>
      <c r="AA226" s="70"/>
      <c r="AB226" s="33">
        <v>0</v>
      </c>
      <c r="AC226" s="33">
        <v>0</v>
      </c>
      <c r="AD226" s="33">
        <v>0</v>
      </c>
      <c r="AE226" s="33">
        <v>0</v>
      </c>
      <c r="AF226" s="33">
        <v>0</v>
      </c>
      <c r="AG226" s="33">
        <v>0</v>
      </c>
      <c r="AH226" s="29">
        <v>0</v>
      </c>
      <c r="AI226" s="29">
        <v>0</v>
      </c>
      <c r="AJ226" s="29">
        <v>0</v>
      </c>
      <c r="AK226" s="29"/>
      <c r="AL226" s="29"/>
    </row>
    <row r="227" spans="1:38" ht="14.25">
      <c r="A227" s="9">
        <f>COUNTIF(E227:BA227,"=1000")</f>
        <v>0</v>
      </c>
      <c r="B227" s="9">
        <f>+LARGE(E227:AN227,1)+LARGE(E227:AN227,2)+LARGE(E227:AN227,3)+LARGE(E227:AN227,4)+LARGE(E227:AN227,5)+LARGE(E227:AN227,6)+LARGE(E227:AN227,7)+LARGE(E227:AN227,8)</f>
        <v>529.722576711848</v>
      </c>
      <c r="C227" s="57">
        <f>+COUNTIF(E227:AN227,"&gt;0")</f>
        <v>1</v>
      </c>
      <c r="D227" t="s">
        <v>51</v>
      </c>
      <c r="E227" s="22"/>
      <c r="F227" s="22"/>
      <c r="G227" s="22"/>
      <c r="H227" s="41"/>
      <c r="I227" s="22"/>
      <c r="J227" s="22"/>
      <c r="K227" s="41"/>
      <c r="L227" s="22"/>
      <c r="M227" s="22"/>
      <c r="N227" s="41"/>
      <c r="O227" s="22"/>
      <c r="P227" s="22"/>
      <c r="Q227" s="41"/>
      <c r="R227" s="41"/>
      <c r="S227" s="41"/>
      <c r="T227" s="22">
        <f>+$B$144</f>
        <v>529.722576711848</v>
      </c>
      <c r="U227" s="41"/>
      <c r="V227" s="41"/>
      <c r="W227" s="41"/>
      <c r="X227" s="41"/>
      <c r="Y227" s="22"/>
      <c r="Z227" s="41"/>
      <c r="AA227" s="70"/>
      <c r="AB227" s="41">
        <v>0</v>
      </c>
      <c r="AC227" s="41">
        <v>0</v>
      </c>
      <c r="AD227" s="41">
        <v>0</v>
      </c>
      <c r="AE227" s="41">
        <v>0</v>
      </c>
      <c r="AF227" s="41">
        <v>0</v>
      </c>
      <c r="AG227" s="41">
        <v>0</v>
      </c>
      <c r="AH227" s="41">
        <v>0</v>
      </c>
      <c r="AI227" s="41">
        <v>0</v>
      </c>
      <c r="AJ227" s="41">
        <v>0</v>
      </c>
      <c r="AK227" s="41"/>
      <c r="AL227" s="41"/>
    </row>
    <row r="228" spans="1:38" ht="14.25">
      <c r="A228" s="9">
        <f>COUNTIF(E228:BA228,"=1000")</f>
        <v>0</v>
      </c>
      <c r="B228" s="9">
        <f>+LARGE(E228:AN228,1)+LARGE(E228:AN228,2)+LARGE(E228:AN228,3)+LARGE(E228:AN228,4)+LARGE(E228:AN228,5)+LARGE(E228:AN228,6)+LARGE(E228:AN228,7)+LARGE(E228:AN228,8)</f>
        <v>501.48518202110193</v>
      </c>
      <c r="C228" s="63">
        <f>+COUNTIF(E228:AN228,"&gt;0")</f>
        <v>1</v>
      </c>
      <c r="D228" t="s">
        <v>123</v>
      </c>
      <c r="E228" s="22"/>
      <c r="F228" s="22">
        <f>$B$19</f>
        <v>501.48518202110193</v>
      </c>
      <c r="G228" s="41"/>
      <c r="H228" s="41"/>
      <c r="I228" s="22"/>
      <c r="J228" s="22"/>
      <c r="K228" s="41"/>
      <c r="L228" s="22"/>
      <c r="M228" s="22"/>
      <c r="N228" s="41"/>
      <c r="O228" s="22"/>
      <c r="P228" s="41"/>
      <c r="Q228" s="41"/>
      <c r="R228" s="41"/>
      <c r="S228" s="22"/>
      <c r="T228" s="63"/>
      <c r="U228" s="41"/>
      <c r="V228" s="41"/>
      <c r="W228" s="41"/>
      <c r="X228" s="41"/>
      <c r="Y228" s="41"/>
      <c r="Z228" s="41"/>
      <c r="AA228" s="70"/>
      <c r="AB228" s="41">
        <v>0</v>
      </c>
      <c r="AC228" s="41">
        <v>0</v>
      </c>
      <c r="AD228" s="41">
        <v>0</v>
      </c>
      <c r="AE228" s="41">
        <v>0</v>
      </c>
      <c r="AF228" s="41">
        <v>0</v>
      </c>
      <c r="AG228" s="41">
        <v>0</v>
      </c>
      <c r="AH228" s="41">
        <v>0</v>
      </c>
      <c r="AI228" s="41">
        <v>0</v>
      </c>
      <c r="AJ228" s="41">
        <v>0</v>
      </c>
      <c r="AK228" s="41"/>
      <c r="AL228" s="41"/>
    </row>
    <row r="229" spans="1:38" ht="14.25">
      <c r="A229" s="9">
        <f>COUNTIF(E229:BA229,"=1000")</f>
        <v>0</v>
      </c>
      <c r="B229" s="9">
        <f>+LARGE(E229:AN229,1)+LARGE(E229:AN229,2)+LARGE(E229:AN229,3)+LARGE(E229:AN229,4)+LARGE(E229:AN229,5)+LARGE(E229:AN229,6)+LARGE(E229:AN229,7)+LARGE(E229:AN229,8)</f>
        <v>337.32211472784564</v>
      </c>
      <c r="C229" s="63">
        <f>+COUNTIF(E229:AN229,"&gt;0")</f>
        <v>1</v>
      </c>
      <c r="D229" t="s">
        <v>249</v>
      </c>
      <c r="E229" s="22"/>
      <c r="F229" s="22"/>
      <c r="G229" s="22"/>
      <c r="H229" s="63"/>
      <c r="I229" s="22"/>
      <c r="J229" s="22"/>
      <c r="K229" s="63"/>
      <c r="L229" s="22"/>
      <c r="M229" s="22"/>
      <c r="N229" s="63"/>
      <c r="O229" s="22"/>
      <c r="P229" s="22"/>
      <c r="Q229" s="63"/>
      <c r="R229" s="22"/>
      <c r="S229" s="22"/>
      <c r="T229" s="63"/>
      <c r="U229" s="22">
        <f>+$B$156</f>
        <v>337.32211472784564</v>
      </c>
      <c r="V229" s="63"/>
      <c r="W229" s="63"/>
      <c r="X229" s="63"/>
      <c r="Y229" s="22"/>
      <c r="Z229" s="63"/>
      <c r="AA229" s="70"/>
      <c r="AB229" s="63">
        <v>0</v>
      </c>
      <c r="AC229" s="63">
        <v>0</v>
      </c>
      <c r="AD229" s="63">
        <v>0</v>
      </c>
      <c r="AE229" s="63">
        <v>0</v>
      </c>
      <c r="AF229" s="63">
        <v>0</v>
      </c>
      <c r="AG229" s="63">
        <v>0</v>
      </c>
      <c r="AH229" s="63">
        <v>0</v>
      </c>
      <c r="AI229" s="63">
        <v>0</v>
      </c>
      <c r="AJ229" s="63">
        <v>0</v>
      </c>
      <c r="AK229" s="63"/>
      <c r="AL229" s="63"/>
    </row>
    <row r="230" spans="1:38" ht="14.25">
      <c r="A230" s="9">
        <f>COUNTIF(E230:BA230,"=1000")</f>
        <v>0</v>
      </c>
      <c r="B230" s="9">
        <f>+LARGE(E230:AN230,1)+LARGE(E230:AN230,2)+LARGE(E230:AN230,3)+LARGE(E230:AN230,4)+LARGE(E230:AN230,5)+LARGE(E230:AN230,6)+LARGE(E230:AN230,7)+LARGE(E230:AN230,8)</f>
        <v>0</v>
      </c>
      <c r="C230" s="63">
        <f>+COUNTIF(E230:AN230,"&gt;0")</f>
        <v>0</v>
      </c>
      <c r="D230" t="s">
        <v>11</v>
      </c>
      <c r="E230" s="22"/>
      <c r="F230" s="22"/>
      <c r="G230" s="22"/>
      <c r="H230" s="63"/>
      <c r="I230" s="22"/>
      <c r="J230" s="22"/>
      <c r="K230" s="63"/>
      <c r="L230" s="22"/>
      <c r="M230" s="22"/>
      <c r="N230" s="63"/>
      <c r="O230" s="22"/>
      <c r="P230" s="22"/>
      <c r="Q230" s="63"/>
      <c r="R230" s="22"/>
      <c r="S230" s="22"/>
      <c r="T230" s="63"/>
      <c r="U230" s="63"/>
      <c r="V230" s="63"/>
      <c r="W230" s="63"/>
      <c r="X230" s="63"/>
      <c r="Y230" s="22"/>
      <c r="Z230" s="63"/>
      <c r="AA230" s="70"/>
      <c r="AB230" s="63">
        <v>0</v>
      </c>
      <c r="AC230" s="63">
        <v>0</v>
      </c>
      <c r="AD230" s="63">
        <v>0</v>
      </c>
      <c r="AE230" s="63">
        <v>0</v>
      </c>
      <c r="AF230" s="63">
        <v>0</v>
      </c>
      <c r="AG230" s="63">
        <v>0</v>
      </c>
      <c r="AH230" s="63">
        <v>0</v>
      </c>
      <c r="AI230" s="63">
        <v>0</v>
      </c>
      <c r="AJ230" s="63">
        <v>0</v>
      </c>
      <c r="AK230" s="63"/>
      <c r="AL230" s="63"/>
    </row>
    <row r="231" spans="8:14" ht="14.25">
      <c r="H231" s="2"/>
      <c r="I231" s="2"/>
      <c r="J231" s="2"/>
      <c r="K231" s="2"/>
      <c r="L231" s="2"/>
      <c r="M231" s="2"/>
      <c r="N231" s="2"/>
    </row>
    <row r="232" spans="8:14" ht="14.25">
      <c r="H232" s="2"/>
      <c r="I232" s="2"/>
      <c r="J232" s="2"/>
      <c r="K232" s="2"/>
      <c r="L232" s="2"/>
      <c r="M232" s="2"/>
      <c r="N232" s="2"/>
    </row>
    <row r="233" spans="8:14" ht="14.25">
      <c r="H233" s="2"/>
      <c r="I233" s="2"/>
      <c r="J233" s="2"/>
      <c r="K233" s="2"/>
      <c r="L233" s="2"/>
      <c r="M233" s="2"/>
      <c r="N233" s="2"/>
    </row>
    <row r="234" spans="8:14" ht="14.25">
      <c r="H234" s="2"/>
      <c r="I234" s="2"/>
      <c r="J234" s="2"/>
      <c r="K234" s="2"/>
      <c r="L234" s="2"/>
      <c r="M234" s="2"/>
      <c r="N234" s="2"/>
    </row>
    <row r="235" spans="8:14" ht="14.25">
      <c r="H235" s="2"/>
      <c r="I235" s="2"/>
      <c r="J235" s="2"/>
      <c r="K235" s="2"/>
      <c r="L235" s="2"/>
      <c r="M235" s="2"/>
      <c r="N235" s="2"/>
    </row>
    <row r="236" spans="8:14" ht="14.25">
      <c r="H236" s="2"/>
      <c r="I236" s="2"/>
      <c r="J236" s="2"/>
      <c r="K236" s="2"/>
      <c r="L236" s="2"/>
      <c r="M236" s="2"/>
      <c r="N236" s="2"/>
    </row>
    <row r="237" spans="8:14" ht="14.25">
      <c r="H237" s="2"/>
      <c r="I237" s="2"/>
      <c r="J237" s="2"/>
      <c r="K237" s="2"/>
      <c r="L237" s="2"/>
      <c r="M237" s="2"/>
      <c r="N237" s="2"/>
    </row>
    <row r="238" spans="8:14" ht="14.25">
      <c r="H238" s="2"/>
      <c r="I238" s="2"/>
      <c r="J238" s="2"/>
      <c r="K238" s="2"/>
      <c r="L238" s="2"/>
      <c r="M238" s="2"/>
      <c r="N238" s="2"/>
    </row>
    <row r="239" spans="8:14" ht="14.25">
      <c r="H239" s="2"/>
      <c r="I239" s="2"/>
      <c r="J239" s="2"/>
      <c r="K239" s="2"/>
      <c r="L239" s="2"/>
      <c r="M239" s="2"/>
      <c r="N239" s="2"/>
    </row>
    <row r="240" spans="8:14" ht="14.25">
      <c r="H240" s="2"/>
      <c r="I240" s="2"/>
      <c r="J240" s="2"/>
      <c r="K240" s="2"/>
      <c r="L240" s="2"/>
      <c r="M240" s="2"/>
      <c r="N240" s="2"/>
    </row>
    <row r="241" spans="8:14" ht="14.25">
      <c r="H241" s="2"/>
      <c r="I241" s="2"/>
      <c r="J241" s="2"/>
      <c r="K241" s="2"/>
      <c r="L241" s="2"/>
      <c r="M241" s="2"/>
      <c r="N241" s="2"/>
    </row>
    <row r="242" spans="8:14" ht="14.25">
      <c r="H242" s="2"/>
      <c r="I242" s="2"/>
      <c r="J242" s="2"/>
      <c r="K242" s="2"/>
      <c r="L242" s="2"/>
      <c r="M242" s="2"/>
      <c r="N242" s="2"/>
    </row>
    <row r="243" spans="8:14" ht="14.25">
      <c r="H243" s="2"/>
      <c r="I243" s="2"/>
      <c r="J243" s="2"/>
      <c r="K243" s="2"/>
      <c r="L243" s="2"/>
      <c r="M243" s="2"/>
      <c r="N243" s="2"/>
    </row>
    <row r="244" spans="8:14" ht="14.25">
      <c r="H244" s="2"/>
      <c r="I244" s="2"/>
      <c r="J244" s="2"/>
      <c r="K244" s="2"/>
      <c r="L244" s="2"/>
      <c r="M244" s="2"/>
      <c r="N244" s="2"/>
    </row>
    <row r="245" spans="4:14" ht="14.25">
      <c r="D245" s="3"/>
      <c r="H245" s="2"/>
      <c r="I245" s="2"/>
      <c r="J245" s="2"/>
      <c r="K245" s="2"/>
      <c r="L245" s="2"/>
      <c r="M245" s="2"/>
      <c r="N245" s="2"/>
    </row>
    <row r="246" spans="8:14" ht="14.25">
      <c r="H246" s="2"/>
      <c r="I246" s="2"/>
      <c r="J246" s="2"/>
      <c r="K246" s="2"/>
      <c r="L246" s="2"/>
      <c r="M246" s="2"/>
      <c r="N246" s="2"/>
    </row>
    <row r="247" spans="8:14" ht="14.25">
      <c r="H247" s="2"/>
      <c r="I247" s="2"/>
      <c r="J247" s="2"/>
      <c r="K247" s="2"/>
      <c r="L247" s="2"/>
      <c r="M247" s="2"/>
      <c r="N247" s="2"/>
    </row>
    <row r="248" spans="8:14" ht="14.25">
      <c r="H248" s="2"/>
      <c r="I248" s="2"/>
      <c r="J248" s="2"/>
      <c r="K248" s="2"/>
      <c r="L248" s="2"/>
      <c r="M248" s="2"/>
      <c r="N248" s="2"/>
    </row>
    <row r="249" spans="8:14" ht="14.25">
      <c r="H249" s="2"/>
      <c r="I249" s="2"/>
      <c r="J249" s="2"/>
      <c r="K249" s="2"/>
      <c r="L249" s="2"/>
      <c r="M249" s="2"/>
      <c r="N249" s="2"/>
    </row>
    <row r="250" spans="8:14" ht="14.25">
      <c r="H250" s="2"/>
      <c r="I250" s="2"/>
      <c r="J250" s="2"/>
      <c r="K250" s="2"/>
      <c r="L250" s="2"/>
      <c r="M250" s="2"/>
      <c r="N250" s="2"/>
    </row>
    <row r="251" spans="8:14" ht="14.25">
      <c r="H251" s="2"/>
      <c r="I251" s="2"/>
      <c r="J251" s="2"/>
      <c r="K251" s="2"/>
      <c r="L251" s="2"/>
      <c r="M251" s="2"/>
      <c r="N251" s="2"/>
    </row>
    <row r="252" spans="8:14" ht="14.25">
      <c r="H252" s="2"/>
      <c r="I252" s="2"/>
      <c r="J252" s="2"/>
      <c r="K252" s="2"/>
      <c r="L252" s="2"/>
      <c r="M252" s="2"/>
      <c r="N252" s="2"/>
    </row>
    <row r="253" spans="4:14" ht="14.25">
      <c r="D253" s="7"/>
      <c r="H253" s="2"/>
      <c r="I253" s="2"/>
      <c r="J253" s="2"/>
      <c r="K253" s="2"/>
      <c r="L253" s="2"/>
      <c r="M253" s="2"/>
      <c r="N253" s="2"/>
    </row>
    <row r="254" spans="8:14" ht="14.25">
      <c r="H254" s="2"/>
      <c r="I254" s="2"/>
      <c r="J254" s="2"/>
      <c r="K254" s="2"/>
      <c r="L254" s="2"/>
      <c r="M254" s="2"/>
      <c r="N254" s="2"/>
    </row>
    <row r="255" spans="4:14" ht="14.25">
      <c r="D255" s="3"/>
      <c r="H255" s="2"/>
      <c r="I255" s="2"/>
      <c r="J255" s="2"/>
      <c r="K255" s="2"/>
      <c r="L255" s="2"/>
      <c r="M255" s="2"/>
      <c r="N255" s="2"/>
    </row>
    <row r="256" spans="8:14" ht="14.25">
      <c r="H256" s="2"/>
      <c r="I256" s="2"/>
      <c r="J256" s="2"/>
      <c r="K256" s="2"/>
      <c r="L256" s="2"/>
      <c r="M256" s="2"/>
      <c r="N256" s="2"/>
    </row>
    <row r="257" spans="8:14" ht="14.25">
      <c r="H257" s="2"/>
      <c r="I257" s="2"/>
      <c r="J257" s="2"/>
      <c r="K257" s="2"/>
      <c r="L257" s="2"/>
      <c r="M257" s="2"/>
      <c r="N257" s="2"/>
    </row>
    <row r="258" spans="8:14" ht="14.25">
      <c r="H258" s="2"/>
      <c r="I258" s="2"/>
      <c r="J258" s="2"/>
      <c r="K258" s="2"/>
      <c r="L258" s="2"/>
      <c r="M258" s="2"/>
      <c r="N258" s="2"/>
    </row>
    <row r="259" spans="8:14" ht="14.25">
      <c r="H259" s="2"/>
      <c r="I259" s="2"/>
      <c r="J259" s="2"/>
      <c r="K259" s="2"/>
      <c r="L259" s="2"/>
      <c r="M259" s="2"/>
      <c r="N259" s="2"/>
    </row>
    <row r="260" spans="8:14" ht="14.25">
      <c r="H260" s="2"/>
      <c r="I260" s="2"/>
      <c r="J260" s="2"/>
      <c r="K260" s="2"/>
      <c r="L260" s="2"/>
      <c r="M260" s="2"/>
      <c r="N260" s="2"/>
    </row>
    <row r="261" spans="8:14" ht="14.25">
      <c r="H261" s="2"/>
      <c r="I261" s="2"/>
      <c r="J261" s="2"/>
      <c r="K261" s="2"/>
      <c r="L261" s="2"/>
      <c r="M261" s="2"/>
      <c r="N261" s="2"/>
    </row>
    <row r="262" spans="8:14" ht="14.25">
      <c r="H262" s="2"/>
      <c r="I262" s="2"/>
      <c r="J262" s="2"/>
      <c r="K262" s="2"/>
      <c r="L262" s="2"/>
      <c r="M262" s="2"/>
      <c r="N262" s="2"/>
    </row>
    <row r="263" spans="8:14" ht="14.25">
      <c r="H263" s="2"/>
      <c r="I263" s="2"/>
      <c r="J263" s="2"/>
      <c r="K263" s="2"/>
      <c r="L263" s="2"/>
      <c r="M263" s="2"/>
      <c r="N263" s="2"/>
    </row>
    <row r="264" spans="8:14" ht="14.25">
      <c r="H264" s="2"/>
      <c r="I264" s="2"/>
      <c r="J264" s="2"/>
      <c r="K264" s="2"/>
      <c r="L264" s="2"/>
      <c r="M264" s="2"/>
      <c r="N264" s="2"/>
    </row>
    <row r="265" spans="8:14" ht="14.25">
      <c r="H265" s="2"/>
      <c r="I265" s="2"/>
      <c r="J265" s="2"/>
      <c r="K265" s="2"/>
      <c r="L265" s="2"/>
      <c r="M265" s="2"/>
      <c r="N265" s="2"/>
    </row>
    <row r="266" spans="8:14" ht="14.25">
      <c r="H266" s="2"/>
      <c r="I266" s="2"/>
      <c r="J266" s="2"/>
      <c r="K266" s="2"/>
      <c r="L266" s="2"/>
      <c r="M266" s="2"/>
      <c r="N266" s="2"/>
    </row>
    <row r="267" spans="8:14" ht="14.25">
      <c r="H267" s="2"/>
      <c r="I267" s="2"/>
      <c r="J267" s="2"/>
      <c r="K267" s="2"/>
      <c r="L267" s="2"/>
      <c r="M267" s="2"/>
      <c r="N267" s="2"/>
    </row>
    <row r="268" spans="8:14" ht="14.25">
      <c r="H268" s="2"/>
      <c r="I268" s="2"/>
      <c r="J268" s="2"/>
      <c r="K268" s="2"/>
      <c r="L268" s="2"/>
      <c r="M268" s="2"/>
      <c r="N268" s="2"/>
    </row>
    <row r="269" spans="8:14" ht="14.25">
      <c r="H269" s="2"/>
      <c r="I269" s="2"/>
      <c r="J269" s="2"/>
      <c r="K269" s="2"/>
      <c r="L269" s="2"/>
      <c r="M269" s="2"/>
      <c r="N269" s="2"/>
    </row>
    <row r="270" spans="8:14" ht="14.25">
      <c r="H270" s="2"/>
      <c r="I270" s="2"/>
      <c r="J270" s="2"/>
      <c r="K270" s="2"/>
      <c r="L270" s="2"/>
      <c r="M270" s="2"/>
      <c r="N270" s="2"/>
    </row>
    <row r="271" spans="8:14" ht="14.25">
      <c r="H271" s="2"/>
      <c r="I271" s="2"/>
      <c r="J271" s="2"/>
      <c r="K271" s="2"/>
      <c r="L271" s="2"/>
      <c r="M271" s="2"/>
      <c r="N271" s="2"/>
    </row>
    <row r="272" spans="8:14" ht="14.25">
      <c r="H272" s="2"/>
      <c r="I272" s="2"/>
      <c r="J272" s="2"/>
      <c r="K272" s="2"/>
      <c r="L272" s="2"/>
      <c r="M272" s="2"/>
      <c r="N272" s="2"/>
    </row>
    <row r="273" spans="8:14" ht="14.25">
      <c r="H273" s="2"/>
      <c r="I273" s="2"/>
      <c r="J273" s="2"/>
      <c r="K273" s="2"/>
      <c r="L273" s="2"/>
      <c r="M273" s="2"/>
      <c r="N273" s="2"/>
    </row>
    <row r="274" spans="8:14" ht="14.25">
      <c r="H274" s="2"/>
      <c r="I274" s="2"/>
      <c r="J274" s="2"/>
      <c r="K274" s="2"/>
      <c r="L274" s="2"/>
      <c r="M274" s="2"/>
      <c r="N274" s="2"/>
    </row>
    <row r="275" spans="8:14" ht="14.25">
      <c r="H275" s="2"/>
      <c r="I275" s="2"/>
      <c r="J275" s="2"/>
      <c r="K275" s="2"/>
      <c r="L275" s="2"/>
      <c r="M275" s="2"/>
      <c r="N275" s="2"/>
    </row>
    <row r="276" spans="8:14" ht="14.25">
      <c r="H276" s="2"/>
      <c r="I276" s="2"/>
      <c r="J276" s="2"/>
      <c r="K276" s="2"/>
      <c r="L276" s="2"/>
      <c r="M276" s="2"/>
      <c r="N276" s="2"/>
    </row>
    <row r="277" spans="8:14" ht="14.25">
      <c r="H277" s="2"/>
      <c r="I277" s="2"/>
      <c r="J277" s="2"/>
      <c r="K277" s="2"/>
      <c r="L277" s="2"/>
      <c r="M277" s="2"/>
      <c r="N277" s="2"/>
    </row>
    <row r="278" spans="8:14" ht="14.25">
      <c r="H278" s="2"/>
      <c r="I278" s="2"/>
      <c r="J278" s="2"/>
      <c r="K278" s="2"/>
      <c r="L278" s="2"/>
      <c r="M278" s="2"/>
      <c r="N278" s="2"/>
    </row>
    <row r="279" spans="8:14" ht="14.25">
      <c r="H279" s="2"/>
      <c r="I279" s="2"/>
      <c r="J279" s="2"/>
      <c r="K279" s="2"/>
      <c r="L279" s="2"/>
      <c r="M279" s="2"/>
      <c r="N279" s="2"/>
    </row>
    <row r="280" spans="8:14" ht="14.25">
      <c r="H280" s="2"/>
      <c r="I280" s="2"/>
      <c r="J280" s="2"/>
      <c r="K280" s="2"/>
      <c r="L280" s="2"/>
      <c r="M280" s="2"/>
      <c r="N280" s="2"/>
    </row>
    <row r="281" spans="8:14" ht="14.25">
      <c r="H281" s="2"/>
      <c r="I281" s="2"/>
      <c r="J281" s="2"/>
      <c r="K281" s="2"/>
      <c r="L281" s="2"/>
      <c r="M281" s="2"/>
      <c r="N281" s="2"/>
    </row>
    <row r="282" spans="8:14" ht="14.25">
      <c r="H282" s="2"/>
      <c r="I282" s="2"/>
      <c r="J282" s="2"/>
      <c r="K282" s="2"/>
      <c r="L282" s="2"/>
      <c r="M282" s="2"/>
      <c r="N282" s="2"/>
    </row>
    <row r="283" spans="8:14" ht="14.25">
      <c r="H283" s="2"/>
      <c r="I283" s="2"/>
      <c r="J283" s="2"/>
      <c r="K283" s="2"/>
      <c r="L283" s="2"/>
      <c r="M283" s="2"/>
      <c r="N283" s="2"/>
    </row>
    <row r="284" spans="8:14" ht="14.25">
      <c r="H284" s="2"/>
      <c r="I284" s="2"/>
      <c r="J284" s="2"/>
      <c r="K284" s="2"/>
      <c r="L284" s="2"/>
      <c r="M284" s="2"/>
      <c r="N284" s="2"/>
    </row>
    <row r="285" spans="8:14" ht="14.25">
      <c r="H285" s="2"/>
      <c r="I285" s="2"/>
      <c r="J285" s="2"/>
      <c r="K285" s="2"/>
      <c r="L285" s="2"/>
      <c r="M285" s="2"/>
      <c r="N285" s="2"/>
    </row>
    <row r="286" spans="8:14" ht="14.25">
      <c r="H286" s="2"/>
      <c r="I286" s="2"/>
      <c r="J286" s="2"/>
      <c r="K286" s="2"/>
      <c r="L286" s="2"/>
      <c r="M286" s="2"/>
      <c r="N286" s="2"/>
    </row>
    <row r="287" spans="8:14" ht="14.25">
      <c r="H287" s="2"/>
      <c r="I287" s="2"/>
      <c r="J287" s="2"/>
      <c r="K287" s="2"/>
      <c r="L287" s="2"/>
      <c r="M287" s="2"/>
      <c r="N287" s="2"/>
    </row>
    <row r="288" spans="8:14" ht="14.25">
      <c r="H288" s="2"/>
      <c r="I288" s="2"/>
      <c r="J288" s="2"/>
      <c r="K288" s="2"/>
      <c r="L288" s="2"/>
      <c r="M288" s="2"/>
      <c r="N288" s="2"/>
    </row>
    <row r="289" spans="8:14" ht="14.25">
      <c r="H289" s="2"/>
      <c r="I289" s="2"/>
      <c r="J289" s="2"/>
      <c r="K289" s="2"/>
      <c r="L289" s="2"/>
      <c r="M289" s="2"/>
      <c r="N289" s="2"/>
    </row>
    <row r="290" spans="8:14" ht="14.25">
      <c r="H290" s="2"/>
      <c r="I290" s="2"/>
      <c r="J290" s="2"/>
      <c r="K290" s="2"/>
      <c r="L290" s="2"/>
      <c r="M290" s="2"/>
      <c r="N290" s="2"/>
    </row>
    <row r="291" spans="8:14" ht="14.25">
      <c r="H291" s="2"/>
      <c r="I291" s="2"/>
      <c r="J291" s="2"/>
      <c r="K291" s="2"/>
      <c r="L291" s="2"/>
      <c r="M291" s="2"/>
      <c r="N291" s="2"/>
    </row>
    <row r="292" spans="8:14" ht="14.25">
      <c r="H292" s="2"/>
      <c r="I292" s="2"/>
      <c r="J292" s="2"/>
      <c r="K292" s="2"/>
      <c r="L292" s="2"/>
      <c r="M292" s="2"/>
      <c r="N292" s="2"/>
    </row>
    <row r="293" spans="8:14" ht="14.25">
      <c r="H293" s="2"/>
      <c r="I293" s="2"/>
      <c r="J293" s="2"/>
      <c r="K293" s="2"/>
      <c r="L293" s="2"/>
      <c r="M293" s="2"/>
      <c r="N293" s="2"/>
    </row>
    <row r="294" spans="8:14" ht="14.25">
      <c r="H294" s="2"/>
      <c r="I294" s="2"/>
      <c r="J294" s="2"/>
      <c r="K294" s="2"/>
      <c r="L294" s="2"/>
      <c r="M294" s="2"/>
      <c r="N294" s="2"/>
    </row>
    <row r="295" spans="8:14" ht="14.25">
      <c r="H295" s="2"/>
      <c r="I295" s="2"/>
      <c r="J295" s="2"/>
      <c r="K295" s="2"/>
      <c r="L295" s="2"/>
      <c r="M295" s="2"/>
      <c r="N295" s="2"/>
    </row>
    <row r="296" spans="8:14" ht="14.25">
      <c r="H296" s="2"/>
      <c r="I296" s="2"/>
      <c r="J296" s="2"/>
      <c r="K296" s="2"/>
      <c r="L296" s="2"/>
      <c r="M296" s="2"/>
      <c r="N296" s="2"/>
    </row>
    <row r="297" spans="8:14" ht="14.25">
      <c r="H297" s="2"/>
      <c r="I297" s="2"/>
      <c r="J297" s="2"/>
      <c r="K297" s="2"/>
      <c r="L297" s="2"/>
      <c r="M297" s="2"/>
      <c r="N297" s="2"/>
    </row>
    <row r="298" spans="8:14" ht="14.25">
      <c r="H298" s="2"/>
      <c r="I298" s="2"/>
      <c r="J298" s="2"/>
      <c r="K298" s="2"/>
      <c r="L298" s="2"/>
      <c r="M298" s="2"/>
      <c r="N298" s="2"/>
    </row>
    <row r="299" spans="8:14" ht="14.25">
      <c r="H299" s="2"/>
      <c r="I299" s="2"/>
      <c r="J299" s="2"/>
      <c r="K299" s="2"/>
      <c r="L299" s="2"/>
      <c r="M299" s="2"/>
      <c r="N299" s="2"/>
    </row>
    <row r="300" spans="8:14" ht="14.25">
      <c r="H300" s="2"/>
      <c r="I300" s="2"/>
      <c r="J300" s="2"/>
      <c r="K300" s="2"/>
      <c r="L300" s="2"/>
      <c r="M300" s="2"/>
      <c r="N300" s="2"/>
    </row>
    <row r="301" spans="8:14" ht="14.25">
      <c r="H301" s="2"/>
      <c r="I301" s="2"/>
      <c r="J301" s="2"/>
      <c r="K301" s="2"/>
      <c r="L301" s="2"/>
      <c r="M301" s="2"/>
      <c r="N301" s="2"/>
    </row>
    <row r="302" spans="8:14" ht="14.25">
      <c r="H302" s="2"/>
      <c r="I302" s="2"/>
      <c r="J302" s="2"/>
      <c r="K302" s="2"/>
      <c r="L302" s="2"/>
      <c r="M302" s="2"/>
      <c r="N302" s="2"/>
    </row>
    <row r="303" spans="8:14" ht="14.25">
      <c r="H303" s="2"/>
      <c r="I303" s="2"/>
      <c r="J303" s="2"/>
      <c r="K303" s="2"/>
      <c r="L303" s="2"/>
      <c r="M303" s="2"/>
      <c r="N303" s="2"/>
    </row>
    <row r="304" spans="8:14" ht="14.25">
      <c r="H304" s="2"/>
      <c r="I304" s="2"/>
      <c r="J304" s="2"/>
      <c r="K304" s="2"/>
      <c r="L304" s="2"/>
      <c r="M304" s="2"/>
      <c r="N304" s="2"/>
    </row>
    <row r="305" spans="8:14" ht="14.25">
      <c r="H305" s="2"/>
      <c r="I305" s="2"/>
      <c r="J305" s="2"/>
      <c r="K305" s="2"/>
      <c r="L305" s="2"/>
      <c r="M305" s="2"/>
      <c r="N305" s="2"/>
    </row>
    <row r="306" spans="8:14" ht="14.25">
      <c r="H306" s="2"/>
      <c r="I306" s="2"/>
      <c r="J306" s="2"/>
      <c r="K306" s="2"/>
      <c r="L306" s="2"/>
      <c r="M306" s="2"/>
      <c r="N306" s="2"/>
    </row>
    <row r="307" spans="8:14" ht="14.25">
      <c r="H307" s="2"/>
      <c r="I307" s="2"/>
      <c r="J307" s="2"/>
      <c r="K307" s="2"/>
      <c r="L307" s="2"/>
      <c r="M307" s="2"/>
      <c r="N307" s="2"/>
    </row>
    <row r="308" spans="8:14" ht="14.25">
      <c r="H308" s="2"/>
      <c r="I308" s="2"/>
      <c r="J308" s="2"/>
      <c r="K308" s="2"/>
      <c r="L308" s="2"/>
      <c r="M308" s="2"/>
      <c r="N308" s="2"/>
    </row>
    <row r="309" spans="8:14" ht="14.25">
      <c r="H309" s="2"/>
      <c r="I309" s="2"/>
      <c r="J309" s="2"/>
      <c r="K309" s="2"/>
      <c r="L309" s="2"/>
      <c r="M309" s="2"/>
      <c r="N309" s="2"/>
    </row>
    <row r="310" spans="8:14" ht="14.25">
      <c r="H310" s="2"/>
      <c r="I310" s="2"/>
      <c r="J310" s="2"/>
      <c r="K310" s="2"/>
      <c r="L310" s="2"/>
      <c r="M310" s="2"/>
      <c r="N310" s="2"/>
    </row>
    <row r="311" spans="8:14" ht="14.25">
      <c r="H311" s="2"/>
      <c r="I311" s="2"/>
      <c r="J311" s="2"/>
      <c r="K311" s="2"/>
      <c r="L311" s="2"/>
      <c r="M311" s="2"/>
      <c r="N311" s="2"/>
    </row>
    <row r="312" spans="8:14" ht="14.25">
      <c r="H312" s="2"/>
      <c r="I312" s="2"/>
      <c r="J312" s="2"/>
      <c r="K312" s="2"/>
      <c r="L312" s="2"/>
      <c r="M312" s="2"/>
      <c r="N312" s="2"/>
    </row>
    <row r="313" spans="8:14" ht="14.25">
      <c r="H313" s="2"/>
      <c r="I313" s="2"/>
      <c r="J313" s="2"/>
      <c r="K313" s="2"/>
      <c r="L313" s="2"/>
      <c r="M313" s="2"/>
      <c r="N313" s="2"/>
    </row>
    <row r="314" spans="8:14" ht="14.25">
      <c r="H314" s="2"/>
      <c r="I314" s="2"/>
      <c r="J314" s="2"/>
      <c r="K314" s="2"/>
      <c r="L314" s="2"/>
      <c r="M314" s="2"/>
      <c r="N314" s="2"/>
    </row>
    <row r="315" spans="8:14" ht="14.25">
      <c r="H315" s="2"/>
      <c r="I315" s="2"/>
      <c r="J315" s="2"/>
      <c r="K315" s="2"/>
      <c r="L315" s="2"/>
      <c r="M315" s="2"/>
      <c r="N315" s="2"/>
    </row>
    <row r="316" spans="8:14" ht="14.25">
      <c r="H316" s="2"/>
      <c r="I316" s="2"/>
      <c r="J316" s="2"/>
      <c r="K316" s="2"/>
      <c r="L316" s="2"/>
      <c r="M316" s="2"/>
      <c r="N316" s="2"/>
    </row>
    <row r="317" spans="8:14" ht="14.25">
      <c r="H317" s="2"/>
      <c r="I317" s="2"/>
      <c r="J317" s="2"/>
      <c r="K317" s="2"/>
      <c r="L317" s="2"/>
      <c r="M317" s="2"/>
      <c r="N317" s="2"/>
    </row>
    <row r="318" spans="8:14" ht="14.25">
      <c r="H318" s="2"/>
      <c r="I318" s="2"/>
      <c r="J318" s="2"/>
      <c r="K318" s="2"/>
      <c r="L318" s="2"/>
      <c r="M318" s="2"/>
      <c r="N318" s="2"/>
    </row>
    <row r="319" spans="8:14" ht="14.25">
      <c r="H319" s="2"/>
      <c r="I319" s="2"/>
      <c r="J319" s="2"/>
      <c r="K319" s="2"/>
      <c r="L319" s="2"/>
      <c r="M319" s="2"/>
      <c r="N319" s="2"/>
    </row>
    <row r="320" spans="8:14" ht="14.25">
      <c r="H320" s="2"/>
      <c r="I320" s="2"/>
      <c r="J320" s="2"/>
      <c r="K320" s="2"/>
      <c r="L320" s="2"/>
      <c r="M320" s="2"/>
      <c r="N320" s="2"/>
    </row>
    <row r="321" spans="8:14" ht="14.25">
      <c r="H321" s="2"/>
      <c r="I321" s="2"/>
      <c r="J321" s="2"/>
      <c r="K321" s="2"/>
      <c r="L321" s="2"/>
      <c r="M321" s="2"/>
      <c r="N321" s="2"/>
    </row>
    <row r="322" spans="8:14" ht="14.25">
      <c r="H322" s="2"/>
      <c r="I322" s="2"/>
      <c r="J322" s="2"/>
      <c r="K322" s="2"/>
      <c r="L322" s="2"/>
      <c r="M322" s="2"/>
      <c r="N322" s="2"/>
    </row>
    <row r="323" spans="8:14" ht="14.25">
      <c r="H323" s="2"/>
      <c r="I323" s="2"/>
      <c r="J323" s="2"/>
      <c r="K323" s="2"/>
      <c r="L323" s="2"/>
      <c r="M323" s="2"/>
      <c r="N323" s="2"/>
    </row>
    <row r="324" spans="8:14" ht="14.25">
      <c r="H324" s="2"/>
      <c r="I324" s="2"/>
      <c r="J324" s="2"/>
      <c r="K324" s="2"/>
      <c r="L324" s="2"/>
      <c r="M324" s="2"/>
      <c r="N324" s="2"/>
    </row>
    <row r="325" spans="8:14" ht="14.25">
      <c r="H325" s="2"/>
      <c r="I325" s="2"/>
      <c r="J325" s="2"/>
      <c r="K325" s="2"/>
      <c r="L325" s="2"/>
      <c r="M325" s="2"/>
      <c r="N325" s="2"/>
    </row>
    <row r="326" spans="8:14" ht="14.25">
      <c r="H326" s="2"/>
      <c r="I326" s="2"/>
      <c r="J326" s="2"/>
      <c r="K326" s="2"/>
      <c r="L326" s="2"/>
      <c r="M326" s="2"/>
      <c r="N326" s="2"/>
    </row>
    <row r="327" spans="8:14" ht="14.25">
      <c r="H327" s="2"/>
      <c r="I327" s="2"/>
      <c r="J327" s="2"/>
      <c r="K327" s="2"/>
      <c r="L327" s="2"/>
      <c r="M327" s="2"/>
      <c r="N327" s="2"/>
    </row>
    <row r="328" spans="8:14" ht="14.25">
      <c r="H328" s="2"/>
      <c r="I328" s="2"/>
      <c r="J328" s="2"/>
      <c r="K328" s="2"/>
      <c r="L328" s="2"/>
      <c r="M328" s="2"/>
      <c r="N328" s="2"/>
    </row>
    <row r="329" spans="8:14" ht="14.25">
      <c r="H329" s="2"/>
      <c r="I329" s="2"/>
      <c r="J329" s="2"/>
      <c r="K329" s="2"/>
      <c r="L329" s="2"/>
      <c r="M329" s="2"/>
      <c r="N329" s="2"/>
    </row>
    <row r="330" spans="8:14" ht="14.25">
      <c r="H330" s="2"/>
      <c r="I330" s="2"/>
      <c r="J330" s="2"/>
      <c r="K330" s="2"/>
      <c r="L330" s="2"/>
      <c r="M330" s="2"/>
      <c r="N330" s="2"/>
    </row>
    <row r="331" spans="8:14" ht="14.25">
      <c r="H331" s="2"/>
      <c r="I331" s="2"/>
      <c r="J331" s="2"/>
      <c r="K331" s="2"/>
      <c r="L331" s="2"/>
      <c r="M331" s="2"/>
      <c r="N331" s="2"/>
    </row>
    <row r="332" spans="8:14" ht="14.25">
      <c r="H332" s="2"/>
      <c r="I332" s="2"/>
      <c r="J332" s="2"/>
      <c r="K332" s="2"/>
      <c r="L332" s="2"/>
      <c r="M332" s="2"/>
      <c r="N332" s="2"/>
    </row>
    <row r="333" spans="8:14" ht="14.25">
      <c r="H333" s="2"/>
      <c r="I333" s="2"/>
      <c r="J333" s="2"/>
      <c r="K333" s="2"/>
      <c r="L333" s="2"/>
      <c r="M333" s="2"/>
      <c r="N333" s="2"/>
    </row>
    <row r="334" spans="8:14" ht="14.25">
      <c r="H334" s="2"/>
      <c r="I334" s="2"/>
      <c r="J334" s="2"/>
      <c r="K334" s="2"/>
      <c r="L334" s="2"/>
      <c r="M334" s="2"/>
      <c r="N334" s="2"/>
    </row>
    <row r="335" spans="8:14" ht="14.25">
      <c r="H335" s="2"/>
      <c r="I335" s="2"/>
      <c r="J335" s="2"/>
      <c r="K335" s="2"/>
      <c r="L335" s="2"/>
      <c r="M335" s="2"/>
      <c r="N335" s="2"/>
    </row>
    <row r="336" spans="8:14" ht="14.25">
      <c r="H336" s="2"/>
      <c r="I336" s="2"/>
      <c r="J336" s="2"/>
      <c r="K336" s="2"/>
      <c r="L336" s="2"/>
      <c r="M336" s="2"/>
      <c r="N336" s="2"/>
    </row>
    <row r="337" spans="8:14" ht="14.25">
      <c r="H337" s="2"/>
      <c r="I337" s="2"/>
      <c r="J337" s="2"/>
      <c r="K337" s="2"/>
      <c r="L337" s="2"/>
      <c r="M337" s="2"/>
      <c r="N337" s="2"/>
    </row>
    <row r="338" spans="8:14" ht="14.25">
      <c r="H338" s="2"/>
      <c r="I338" s="2"/>
      <c r="J338" s="2"/>
      <c r="K338" s="2"/>
      <c r="L338" s="2"/>
      <c r="M338" s="2"/>
      <c r="N338" s="2"/>
    </row>
    <row r="339" spans="8:14" ht="14.25">
      <c r="H339" s="2"/>
      <c r="I339" s="2"/>
      <c r="J339" s="2"/>
      <c r="K339" s="2"/>
      <c r="L339" s="2"/>
      <c r="M339" s="2"/>
      <c r="N339" s="2"/>
    </row>
    <row r="340" spans="8:14" ht="14.25">
      <c r="H340" s="2"/>
      <c r="I340" s="2"/>
      <c r="J340" s="2"/>
      <c r="K340" s="2"/>
      <c r="L340" s="2"/>
      <c r="M340" s="2"/>
      <c r="N340" s="2"/>
    </row>
    <row r="341" spans="8:14" ht="14.25">
      <c r="H341" s="2"/>
      <c r="I341" s="2"/>
      <c r="J341" s="2"/>
      <c r="K341" s="2"/>
      <c r="L341" s="2"/>
      <c r="M341" s="2"/>
      <c r="N341" s="2"/>
    </row>
    <row r="342" spans="8:14" ht="14.25">
      <c r="H342" s="2"/>
      <c r="I342" s="2"/>
      <c r="J342" s="2"/>
      <c r="K342" s="2"/>
      <c r="L342" s="2"/>
      <c r="M342" s="2"/>
      <c r="N342" s="2"/>
    </row>
    <row r="343" spans="8:14" ht="14.25">
      <c r="H343" s="2"/>
      <c r="I343" s="2"/>
      <c r="J343" s="2"/>
      <c r="K343" s="2"/>
      <c r="L343" s="2"/>
      <c r="M343" s="2"/>
      <c r="N343" s="2"/>
    </row>
    <row r="344" spans="8:14" ht="14.25">
      <c r="H344" s="2"/>
      <c r="I344" s="2"/>
      <c r="J344" s="2"/>
      <c r="K344" s="2"/>
      <c r="L344" s="2"/>
      <c r="M344" s="2"/>
      <c r="N344" s="2"/>
    </row>
    <row r="345" spans="8:14" ht="14.25">
      <c r="H345" s="2"/>
      <c r="I345" s="2"/>
      <c r="J345" s="2"/>
      <c r="K345" s="2"/>
      <c r="L345" s="2"/>
      <c r="M345" s="2"/>
      <c r="N345" s="2"/>
    </row>
    <row r="346" spans="8:14" ht="14.25">
      <c r="H346" s="2"/>
      <c r="I346" s="2"/>
      <c r="J346" s="2"/>
      <c r="K346" s="2"/>
      <c r="L346" s="2"/>
      <c r="M346" s="2"/>
      <c r="N346" s="2"/>
    </row>
    <row r="347" spans="8:14" ht="14.25">
      <c r="H347" s="2"/>
      <c r="I347" s="2"/>
      <c r="J347" s="2"/>
      <c r="K347" s="2"/>
      <c r="L347" s="2"/>
      <c r="M347" s="2"/>
      <c r="N347" s="2"/>
    </row>
    <row r="348" spans="8:14" ht="14.25">
      <c r="H348" s="2"/>
      <c r="I348" s="2"/>
      <c r="J348" s="2"/>
      <c r="K348" s="2"/>
      <c r="L348" s="2"/>
      <c r="M348" s="2"/>
      <c r="N348" s="2"/>
    </row>
    <row r="349" spans="8:14" ht="14.25">
      <c r="H349" s="2"/>
      <c r="I349" s="2"/>
      <c r="J349" s="2"/>
      <c r="K349" s="2"/>
      <c r="L349" s="2"/>
      <c r="M349" s="2"/>
      <c r="N349" s="2"/>
    </row>
    <row r="350" spans="8:14" ht="14.25">
      <c r="H350" s="2"/>
      <c r="I350" s="2"/>
      <c r="J350" s="2"/>
      <c r="K350" s="2"/>
      <c r="L350" s="2"/>
      <c r="M350" s="2"/>
      <c r="N350" s="2"/>
    </row>
    <row r="351" spans="8:14" ht="14.25">
      <c r="H351" s="2"/>
      <c r="I351" s="2"/>
      <c r="J351" s="2"/>
      <c r="K351" s="2"/>
      <c r="L351" s="2"/>
      <c r="M351" s="2"/>
      <c r="N351" s="2"/>
    </row>
    <row r="352" spans="8:14" ht="14.25">
      <c r="H352" s="2"/>
      <c r="I352" s="2"/>
      <c r="J352" s="2"/>
      <c r="K352" s="2"/>
      <c r="L352" s="2"/>
      <c r="M352" s="2"/>
      <c r="N352" s="2"/>
    </row>
    <row r="353" spans="8:14" ht="14.25">
      <c r="H353" s="2"/>
      <c r="I353" s="2"/>
      <c r="J353" s="2"/>
      <c r="K353" s="2"/>
      <c r="L353" s="2"/>
      <c r="M353" s="2"/>
      <c r="N353" s="2"/>
    </row>
    <row r="354" spans="8:14" ht="14.25">
      <c r="H354" s="2"/>
      <c r="I354" s="2"/>
      <c r="J354" s="2"/>
      <c r="K354" s="2"/>
      <c r="L354" s="2"/>
      <c r="M354" s="2"/>
      <c r="N354" s="2"/>
    </row>
    <row r="355" spans="8:14" ht="14.25">
      <c r="H355" s="2"/>
      <c r="I355" s="2"/>
      <c r="J355" s="2"/>
      <c r="K355" s="2"/>
      <c r="L355" s="2"/>
      <c r="M355" s="2"/>
      <c r="N355" s="2"/>
    </row>
    <row r="356" spans="8:14" ht="14.25">
      <c r="H356" s="2"/>
      <c r="I356" s="2"/>
      <c r="J356" s="2"/>
      <c r="K356" s="2"/>
      <c r="L356" s="2"/>
      <c r="M356" s="2"/>
      <c r="N356" s="2"/>
    </row>
    <row r="357" spans="8:14" ht="14.25">
      <c r="H357" s="2"/>
      <c r="I357" s="2"/>
      <c r="J357" s="2"/>
      <c r="K357" s="2"/>
      <c r="L357" s="2"/>
      <c r="M357" s="2"/>
      <c r="N357" s="2"/>
    </row>
    <row r="358" spans="8:14" ht="14.25">
      <c r="H358" s="2"/>
      <c r="I358" s="2"/>
      <c r="J358" s="2"/>
      <c r="K358" s="2"/>
      <c r="L358" s="2"/>
      <c r="M358" s="2"/>
      <c r="N358" s="2"/>
    </row>
    <row r="359" spans="8:14" ht="14.25">
      <c r="H359" s="2"/>
      <c r="I359" s="2"/>
      <c r="J359" s="2"/>
      <c r="K359" s="2"/>
      <c r="L359" s="2"/>
      <c r="M359" s="2"/>
      <c r="N359" s="2"/>
    </row>
    <row r="360" spans="8:14" ht="14.25">
      <c r="H360" s="2"/>
      <c r="I360" s="2"/>
      <c r="J360" s="2"/>
      <c r="K360" s="2"/>
      <c r="L360" s="2"/>
      <c r="M360" s="2"/>
      <c r="N360" s="2"/>
    </row>
    <row r="361" spans="8:14" ht="14.25">
      <c r="H361" s="2"/>
      <c r="I361" s="2"/>
      <c r="J361" s="2"/>
      <c r="K361" s="2"/>
      <c r="L361" s="2"/>
      <c r="M361" s="2"/>
      <c r="N361" s="2"/>
    </row>
    <row r="362" spans="8:14" ht="14.25">
      <c r="H362" s="2"/>
      <c r="I362" s="2"/>
      <c r="J362" s="2"/>
      <c r="K362" s="2"/>
      <c r="L362" s="2"/>
      <c r="M362" s="2"/>
      <c r="N362" s="2"/>
    </row>
    <row r="363" spans="8:14" ht="14.25">
      <c r="H363" s="2"/>
      <c r="I363" s="2"/>
      <c r="J363" s="2"/>
      <c r="K363" s="2"/>
      <c r="L363" s="2"/>
      <c r="M363" s="2"/>
      <c r="N363" s="2"/>
    </row>
    <row r="364" spans="8:14" ht="14.25">
      <c r="H364" s="2"/>
      <c r="I364" s="2"/>
      <c r="J364" s="2"/>
      <c r="K364" s="2"/>
      <c r="L364" s="2"/>
      <c r="M364" s="2"/>
      <c r="N364" s="2"/>
    </row>
    <row r="365" spans="8:14" ht="14.25">
      <c r="H365" s="2"/>
      <c r="I365" s="2"/>
      <c r="J365" s="2"/>
      <c r="K365" s="2"/>
      <c r="L365" s="2"/>
      <c r="M365" s="2"/>
      <c r="N365" s="2"/>
    </row>
    <row r="366" spans="8:14" ht="14.25">
      <c r="H366" s="2"/>
      <c r="I366" s="2"/>
      <c r="J366" s="2"/>
      <c r="K366" s="2"/>
      <c r="L366" s="2"/>
      <c r="M366" s="2"/>
      <c r="N366" s="2"/>
    </row>
    <row r="367" spans="8:14" ht="14.25">
      <c r="H367" s="2"/>
      <c r="I367" s="2"/>
      <c r="J367" s="2"/>
      <c r="K367" s="2"/>
      <c r="L367" s="2"/>
      <c r="M367" s="2"/>
      <c r="N367" s="2"/>
    </row>
    <row r="368" spans="8:14" ht="14.25">
      <c r="H368" s="2"/>
      <c r="I368" s="2"/>
      <c r="J368" s="2"/>
      <c r="K368" s="2"/>
      <c r="L368" s="2"/>
      <c r="M368" s="2"/>
      <c r="N368" s="2"/>
    </row>
    <row r="369" spans="8:14" ht="14.25">
      <c r="H369" s="2"/>
      <c r="I369" s="2"/>
      <c r="J369" s="2"/>
      <c r="K369" s="2"/>
      <c r="L369" s="2"/>
      <c r="M369" s="2"/>
      <c r="N369" s="2"/>
    </row>
    <row r="370" spans="8:14" ht="14.25">
      <c r="H370" s="2"/>
      <c r="I370" s="2"/>
      <c r="J370" s="2"/>
      <c r="K370" s="2"/>
      <c r="L370" s="2"/>
      <c r="M370" s="2"/>
      <c r="N370" s="2"/>
    </row>
    <row r="371" spans="8:14" ht="14.25">
      <c r="H371" s="2"/>
      <c r="I371" s="2"/>
      <c r="J371" s="2"/>
      <c r="K371" s="2"/>
      <c r="L371" s="2"/>
      <c r="M371" s="2"/>
      <c r="N371" s="2"/>
    </row>
    <row r="372" spans="8:14" ht="14.25">
      <c r="H372" s="2"/>
      <c r="I372" s="2"/>
      <c r="J372" s="2"/>
      <c r="K372" s="2"/>
      <c r="L372" s="2"/>
      <c r="M372" s="2"/>
      <c r="N372" s="2"/>
    </row>
    <row r="373" spans="8:14" ht="14.25">
      <c r="H373" s="2"/>
      <c r="I373" s="2"/>
      <c r="J373" s="2"/>
      <c r="K373" s="2"/>
      <c r="L373" s="2"/>
      <c r="M373" s="2"/>
      <c r="N373" s="2"/>
    </row>
    <row r="374" spans="8:14" ht="14.25">
      <c r="H374" s="2"/>
      <c r="I374" s="2"/>
      <c r="J374" s="2"/>
      <c r="K374" s="2"/>
      <c r="L374" s="2"/>
      <c r="M374" s="2"/>
      <c r="N374" s="2"/>
    </row>
    <row r="375" spans="8:14" ht="14.25">
      <c r="H375" s="2"/>
      <c r="I375" s="2"/>
      <c r="J375" s="2"/>
      <c r="K375" s="2"/>
      <c r="L375" s="2"/>
      <c r="M375" s="2"/>
      <c r="N375" s="2"/>
    </row>
    <row r="376" spans="8:14" ht="14.25">
      <c r="H376" s="2"/>
      <c r="I376" s="2"/>
      <c r="J376" s="2"/>
      <c r="K376" s="2"/>
      <c r="L376" s="2"/>
      <c r="M376" s="2"/>
      <c r="N376" s="2"/>
    </row>
    <row r="377" spans="8:14" ht="14.25">
      <c r="H377" s="2"/>
      <c r="I377" s="2"/>
      <c r="J377" s="2"/>
      <c r="K377" s="2"/>
      <c r="L377" s="2"/>
      <c r="M377" s="2"/>
      <c r="N377" s="2"/>
    </row>
    <row r="378" spans="8:14" ht="14.25">
      <c r="H378" s="2"/>
      <c r="I378" s="2"/>
      <c r="J378" s="2"/>
      <c r="K378" s="2"/>
      <c r="L378" s="2"/>
      <c r="M378" s="2"/>
      <c r="N378" s="2"/>
    </row>
    <row r="379" spans="8:14" ht="14.25">
      <c r="H379" s="2"/>
      <c r="I379" s="2"/>
      <c r="J379" s="2"/>
      <c r="K379" s="2"/>
      <c r="L379" s="2"/>
      <c r="M379" s="2"/>
      <c r="N379" s="2"/>
    </row>
    <row r="380" spans="8:14" ht="14.25">
      <c r="H380" s="2"/>
      <c r="I380" s="2"/>
      <c r="J380" s="2"/>
      <c r="K380" s="2"/>
      <c r="L380" s="2"/>
      <c r="M380" s="2"/>
      <c r="N380" s="2"/>
    </row>
    <row r="381" spans="8:14" ht="14.25">
      <c r="H381" s="2"/>
      <c r="I381" s="2"/>
      <c r="J381" s="2"/>
      <c r="K381" s="2"/>
      <c r="L381" s="2"/>
      <c r="M381" s="2"/>
      <c r="N381" s="2"/>
    </row>
    <row r="382" spans="8:14" ht="14.25">
      <c r="H382" s="2"/>
      <c r="I382" s="2"/>
      <c r="J382" s="2"/>
      <c r="K382" s="2"/>
      <c r="L382" s="2"/>
      <c r="M382" s="2"/>
      <c r="N382" s="2"/>
    </row>
    <row r="383" spans="8:14" ht="14.25">
      <c r="H383" s="2"/>
      <c r="I383" s="2"/>
      <c r="J383" s="2"/>
      <c r="K383" s="2"/>
      <c r="L383" s="2"/>
      <c r="M383" s="2"/>
      <c r="N383" s="2"/>
    </row>
    <row r="384" spans="8:14" ht="14.25">
      <c r="H384" s="2"/>
      <c r="I384" s="2"/>
      <c r="J384" s="2"/>
      <c r="K384" s="2"/>
      <c r="L384" s="2"/>
      <c r="M384" s="2"/>
      <c r="N384" s="2"/>
    </row>
    <row r="385" spans="8:14" ht="14.25">
      <c r="H385" s="2"/>
      <c r="I385" s="2"/>
      <c r="J385" s="2"/>
      <c r="K385" s="2"/>
      <c r="L385" s="2"/>
      <c r="M385" s="2"/>
      <c r="N385" s="2"/>
    </row>
    <row r="386" spans="8:14" ht="14.25">
      <c r="H386" s="2"/>
      <c r="I386" s="2"/>
      <c r="J386" s="2"/>
      <c r="K386" s="2"/>
      <c r="L386" s="2"/>
      <c r="M386" s="2"/>
      <c r="N386" s="2"/>
    </row>
    <row r="387" spans="8:14" ht="14.25">
      <c r="H387" s="2"/>
      <c r="I387" s="2"/>
      <c r="J387" s="2"/>
      <c r="K387" s="2"/>
      <c r="L387" s="2"/>
      <c r="M387" s="2"/>
      <c r="N387" s="2"/>
    </row>
    <row r="388" spans="8:14" ht="14.25">
      <c r="H388" s="2"/>
      <c r="I388" s="2"/>
      <c r="J388" s="2"/>
      <c r="K388" s="2"/>
      <c r="L388" s="2"/>
      <c r="M388" s="2"/>
      <c r="N388" s="2"/>
    </row>
    <row r="389" spans="8:14" ht="14.25">
      <c r="H389" s="2"/>
      <c r="I389" s="2"/>
      <c r="J389" s="2"/>
      <c r="K389" s="2"/>
      <c r="L389" s="2"/>
      <c r="M389" s="2"/>
      <c r="N389" s="2"/>
    </row>
    <row r="390" spans="8:14" ht="14.25">
      <c r="H390" s="2"/>
      <c r="I390" s="2"/>
      <c r="J390" s="2"/>
      <c r="K390" s="2"/>
      <c r="L390" s="2"/>
      <c r="M390" s="2"/>
      <c r="N390" s="2"/>
    </row>
    <row r="391" spans="8:14" ht="14.25">
      <c r="H391" s="2"/>
      <c r="I391" s="2"/>
      <c r="J391" s="2"/>
      <c r="K391" s="2"/>
      <c r="L391" s="2"/>
      <c r="M391" s="2"/>
      <c r="N391" s="2"/>
    </row>
    <row r="392" spans="8:14" ht="14.25">
      <c r="H392" s="2"/>
      <c r="I392" s="2"/>
      <c r="J392" s="2"/>
      <c r="K392" s="2"/>
      <c r="L392" s="2"/>
      <c r="M392" s="2"/>
      <c r="N392" s="2"/>
    </row>
    <row r="393" spans="8:14" ht="14.25">
      <c r="H393" s="2"/>
      <c r="I393" s="2"/>
      <c r="J393" s="2"/>
      <c r="K393" s="2"/>
      <c r="L393" s="2"/>
      <c r="M393" s="2"/>
      <c r="N393" s="2"/>
    </row>
    <row r="394" spans="8:14" ht="14.25">
      <c r="H394" s="2"/>
      <c r="I394" s="2"/>
      <c r="J394" s="2"/>
      <c r="K394" s="2"/>
      <c r="L394" s="2"/>
      <c r="M394" s="2"/>
      <c r="N394" s="2"/>
    </row>
    <row r="395" spans="8:14" ht="14.25">
      <c r="H395" s="2"/>
      <c r="I395" s="2"/>
      <c r="J395" s="2"/>
      <c r="K395" s="2"/>
      <c r="L395" s="2"/>
      <c r="M395" s="2"/>
      <c r="N395" s="2"/>
    </row>
    <row r="396" spans="8:14" ht="14.25">
      <c r="H396" s="2"/>
      <c r="I396" s="2"/>
      <c r="J396" s="2"/>
      <c r="K396" s="2"/>
      <c r="L396" s="2"/>
      <c r="M396" s="2"/>
      <c r="N396" s="2"/>
    </row>
    <row r="397" spans="8:14" ht="14.25">
      <c r="H397" s="2"/>
      <c r="I397" s="2"/>
      <c r="J397" s="2"/>
      <c r="K397" s="2"/>
      <c r="L397" s="2"/>
      <c r="M397" s="2"/>
      <c r="N397" s="2"/>
    </row>
    <row r="398" spans="8:14" ht="14.25">
      <c r="H398" s="2"/>
      <c r="I398" s="2"/>
      <c r="J398" s="2"/>
      <c r="K398" s="2"/>
      <c r="L398" s="2"/>
      <c r="M398" s="2"/>
      <c r="N398" s="2"/>
    </row>
    <row r="399" spans="8:14" ht="14.25">
      <c r="H399" s="2"/>
      <c r="I399" s="2"/>
      <c r="J399" s="2"/>
      <c r="K399" s="2"/>
      <c r="L399" s="2"/>
      <c r="M399" s="2"/>
      <c r="N399" s="2"/>
    </row>
    <row r="400" spans="8:14" ht="14.25">
      <c r="H400" s="2"/>
      <c r="I400" s="2"/>
      <c r="J400" s="2"/>
      <c r="K400" s="2"/>
      <c r="L400" s="2"/>
      <c r="M400" s="2"/>
      <c r="N400" s="2"/>
    </row>
    <row r="401" spans="8:14" ht="14.25">
      <c r="H401" s="2"/>
      <c r="I401" s="2"/>
      <c r="J401" s="2"/>
      <c r="K401" s="2"/>
      <c r="L401" s="2"/>
      <c r="M401" s="2"/>
      <c r="N401" s="2"/>
    </row>
    <row r="402" spans="8:14" ht="14.25">
      <c r="H402" s="2"/>
      <c r="I402" s="2"/>
      <c r="J402" s="2"/>
      <c r="K402" s="2"/>
      <c r="L402" s="2"/>
      <c r="M402" s="2"/>
      <c r="N402" s="2"/>
    </row>
    <row r="403" spans="8:14" ht="14.25">
      <c r="H403" s="2"/>
      <c r="I403" s="2"/>
      <c r="J403" s="2"/>
      <c r="K403" s="2"/>
      <c r="L403" s="2"/>
      <c r="M403" s="2"/>
      <c r="N403" s="2"/>
    </row>
    <row r="404" spans="8:14" ht="14.25">
      <c r="H404" s="2"/>
      <c r="I404" s="2"/>
      <c r="J404" s="2"/>
      <c r="K404" s="2"/>
      <c r="L404" s="2"/>
      <c r="M404" s="2"/>
      <c r="N404" s="2"/>
    </row>
    <row r="405" spans="8:14" ht="14.25">
      <c r="H405" s="2"/>
      <c r="I405" s="2"/>
      <c r="J405" s="2"/>
      <c r="K405" s="2"/>
      <c r="L405" s="2"/>
      <c r="M405" s="2"/>
      <c r="N405" s="2"/>
    </row>
    <row r="406" spans="8:14" ht="14.25">
      <c r="H406" s="2"/>
      <c r="I406" s="2"/>
      <c r="J406" s="2"/>
      <c r="K406" s="2"/>
      <c r="L406" s="2"/>
      <c r="M406" s="2"/>
      <c r="N406" s="2"/>
    </row>
    <row r="407" spans="8:14" ht="14.25">
      <c r="H407" s="2"/>
      <c r="I407" s="2"/>
      <c r="J407" s="2"/>
      <c r="K407" s="2"/>
      <c r="L407" s="2"/>
      <c r="M407" s="2"/>
      <c r="N407" s="2"/>
    </row>
    <row r="408" spans="8:14" ht="14.25">
      <c r="H408" s="2"/>
      <c r="I408" s="2"/>
      <c r="J408" s="2"/>
      <c r="K408" s="2"/>
      <c r="L408" s="2"/>
      <c r="M408" s="2"/>
      <c r="N408" s="2"/>
    </row>
    <row r="409" spans="8:14" ht="14.25">
      <c r="H409" s="2"/>
      <c r="I409" s="2"/>
      <c r="J409" s="2"/>
      <c r="K409" s="2"/>
      <c r="L409" s="2"/>
      <c r="M409" s="2"/>
      <c r="N409" s="2"/>
    </row>
    <row r="410" spans="8:14" ht="14.25">
      <c r="H410" s="2"/>
      <c r="I410" s="2"/>
      <c r="J410" s="2"/>
      <c r="K410" s="2"/>
      <c r="L410" s="2"/>
      <c r="M410" s="2"/>
      <c r="N410" s="2"/>
    </row>
    <row r="411" spans="8:14" ht="14.25">
      <c r="H411" s="2"/>
      <c r="I411" s="2"/>
      <c r="J411" s="2"/>
      <c r="K411" s="2"/>
      <c r="L411" s="2"/>
      <c r="M411" s="2"/>
      <c r="N411" s="2"/>
    </row>
    <row r="412" spans="8:14" ht="14.25">
      <c r="H412" s="2"/>
      <c r="I412" s="2"/>
      <c r="J412" s="2"/>
      <c r="K412" s="2"/>
      <c r="L412" s="2"/>
      <c r="M412" s="2"/>
      <c r="N412" s="2"/>
    </row>
    <row r="413" spans="8:14" ht="14.25">
      <c r="H413" s="2"/>
      <c r="I413" s="2"/>
      <c r="J413" s="2"/>
      <c r="K413" s="2"/>
      <c r="L413" s="2"/>
      <c r="M413" s="2"/>
      <c r="N413" s="2"/>
    </row>
    <row r="414" spans="8:14" ht="14.25">
      <c r="H414" s="2"/>
      <c r="I414" s="2"/>
      <c r="J414" s="2"/>
      <c r="K414" s="2"/>
      <c r="L414" s="2"/>
      <c r="M414" s="2"/>
      <c r="N414" s="2"/>
    </row>
    <row r="415" spans="8:14" ht="14.25">
      <c r="H415" s="2"/>
      <c r="I415" s="2"/>
      <c r="J415" s="2"/>
      <c r="K415" s="2"/>
      <c r="L415" s="2"/>
      <c r="M415" s="2"/>
      <c r="N415" s="2"/>
    </row>
    <row r="416" spans="8:14" ht="14.25">
      <c r="H416" s="2"/>
      <c r="I416" s="2"/>
      <c r="J416" s="2"/>
      <c r="K416" s="2"/>
      <c r="L416" s="2"/>
      <c r="M416" s="2"/>
      <c r="N416" s="2"/>
    </row>
    <row r="417" spans="8:14" ht="14.25">
      <c r="H417" s="2"/>
      <c r="I417" s="2"/>
      <c r="J417" s="2"/>
      <c r="K417" s="2"/>
      <c r="L417" s="2"/>
      <c r="M417" s="2"/>
      <c r="N417" s="2"/>
    </row>
    <row r="418" spans="8:14" ht="14.25">
      <c r="H418" s="2"/>
      <c r="I418" s="2"/>
      <c r="J418" s="2"/>
      <c r="K418" s="2"/>
      <c r="L418" s="2"/>
      <c r="M418" s="2"/>
      <c r="N418" s="2"/>
    </row>
    <row r="419" spans="8:14" ht="14.25">
      <c r="H419" s="2"/>
      <c r="I419" s="2"/>
      <c r="J419" s="2"/>
      <c r="K419" s="2"/>
      <c r="L419" s="2"/>
      <c r="M419" s="2"/>
      <c r="N419" s="2"/>
    </row>
    <row r="420" spans="8:14" ht="14.25">
      <c r="H420" s="2"/>
      <c r="I420" s="2"/>
      <c r="J420" s="2"/>
      <c r="K420" s="2"/>
      <c r="L420" s="2"/>
      <c r="M420" s="2"/>
      <c r="N420" s="2"/>
    </row>
    <row r="421" spans="8:14" ht="14.25">
      <c r="H421" s="2"/>
      <c r="I421" s="2"/>
      <c r="J421" s="2"/>
      <c r="K421" s="2"/>
      <c r="L421" s="2"/>
      <c r="M421" s="2"/>
      <c r="N421" s="2"/>
    </row>
    <row r="422" spans="8:14" ht="14.25">
      <c r="H422" s="2"/>
      <c r="I422" s="2"/>
      <c r="J422" s="2"/>
      <c r="K422" s="2"/>
      <c r="L422" s="2"/>
      <c r="M422" s="2"/>
      <c r="N422" s="2"/>
    </row>
    <row r="423" spans="8:14" ht="14.25">
      <c r="H423" s="2"/>
      <c r="I423" s="2"/>
      <c r="J423" s="2"/>
      <c r="K423" s="2"/>
      <c r="L423" s="2"/>
      <c r="M423" s="2"/>
      <c r="N423" s="2"/>
    </row>
    <row r="424" spans="8:14" ht="14.25">
      <c r="H424" s="2"/>
      <c r="I424" s="2"/>
      <c r="J424" s="2"/>
      <c r="K424" s="2"/>
      <c r="L424" s="2"/>
      <c r="M424" s="2"/>
      <c r="N424" s="2"/>
    </row>
    <row r="425" spans="8:14" ht="14.25">
      <c r="H425" s="2"/>
      <c r="I425" s="2"/>
      <c r="J425" s="2"/>
      <c r="K425" s="2"/>
      <c r="L425" s="2"/>
      <c r="M425" s="2"/>
      <c r="N425" s="2"/>
    </row>
    <row r="426" spans="8:14" ht="14.25">
      <c r="H426" s="2"/>
      <c r="I426" s="2"/>
      <c r="J426" s="2"/>
      <c r="K426" s="2"/>
      <c r="L426" s="2"/>
      <c r="M426" s="2"/>
      <c r="N426" s="2"/>
    </row>
    <row r="427" spans="8:14" ht="14.25">
      <c r="H427" s="2"/>
      <c r="I427" s="2"/>
      <c r="J427" s="2"/>
      <c r="K427" s="2"/>
      <c r="L427" s="2"/>
      <c r="M427" s="2"/>
      <c r="N427" s="2"/>
    </row>
    <row r="428" spans="8:14" ht="14.25">
      <c r="H428" s="2"/>
      <c r="I428" s="2"/>
      <c r="J428" s="2"/>
      <c r="K428" s="2"/>
      <c r="L428" s="2"/>
      <c r="M428" s="2"/>
      <c r="N428" s="2"/>
    </row>
    <row r="429" spans="8:14" ht="14.25">
      <c r="H429" s="2"/>
      <c r="I429" s="2"/>
      <c r="J429" s="2"/>
      <c r="K429" s="2"/>
      <c r="L429" s="2"/>
      <c r="M429" s="2"/>
      <c r="N429" s="2"/>
    </row>
    <row r="430" spans="8:14" ht="14.25">
      <c r="H430" s="2"/>
      <c r="I430" s="2"/>
      <c r="J430" s="2"/>
      <c r="K430" s="2"/>
      <c r="L430" s="2"/>
      <c r="M430" s="2"/>
      <c r="N430" s="2"/>
    </row>
    <row r="431" spans="8:14" ht="14.25">
      <c r="H431" s="2"/>
      <c r="I431" s="2"/>
      <c r="J431" s="2"/>
      <c r="K431" s="2"/>
      <c r="L431" s="2"/>
      <c r="M431" s="2"/>
      <c r="N431" s="2"/>
    </row>
    <row r="432" spans="8:14" ht="14.25">
      <c r="H432" s="2"/>
      <c r="I432" s="2"/>
      <c r="J432" s="2"/>
      <c r="K432" s="2"/>
      <c r="L432" s="2"/>
      <c r="M432" s="2"/>
      <c r="N432" s="2"/>
    </row>
    <row r="433" spans="8:14" ht="14.25">
      <c r="H433" s="2"/>
      <c r="I433" s="2"/>
      <c r="J433" s="2"/>
      <c r="K433" s="2"/>
      <c r="L433" s="2"/>
      <c r="M433" s="2"/>
      <c r="N433" s="2"/>
    </row>
    <row r="434" spans="8:14" ht="14.25">
      <c r="H434" s="2"/>
      <c r="I434" s="2"/>
      <c r="J434" s="2"/>
      <c r="K434" s="2"/>
      <c r="L434" s="2"/>
      <c r="M434" s="2"/>
      <c r="N434" s="2"/>
    </row>
    <row r="435" spans="8:14" ht="14.25">
      <c r="H435" s="2"/>
      <c r="I435" s="2"/>
      <c r="J435" s="2"/>
      <c r="K435" s="2"/>
      <c r="L435" s="2"/>
      <c r="M435" s="2"/>
      <c r="N435" s="2"/>
    </row>
    <row r="436" spans="8:14" ht="14.25">
      <c r="H436" s="2"/>
      <c r="I436" s="2"/>
      <c r="J436" s="2"/>
      <c r="K436" s="2"/>
      <c r="L436" s="2"/>
      <c r="M436" s="2"/>
      <c r="N436" s="2"/>
    </row>
    <row r="437" spans="8:14" ht="14.25">
      <c r="H437" s="2"/>
      <c r="I437" s="2"/>
      <c r="J437" s="2"/>
      <c r="K437" s="2"/>
      <c r="L437" s="2"/>
      <c r="M437" s="2"/>
      <c r="N437" s="2"/>
    </row>
    <row r="438" spans="8:14" ht="14.25">
      <c r="H438" s="2"/>
      <c r="I438" s="2"/>
      <c r="J438" s="2"/>
      <c r="K438" s="2"/>
      <c r="L438" s="2"/>
      <c r="M438" s="2"/>
      <c r="N438" s="2"/>
    </row>
    <row r="439" spans="8:14" ht="14.25">
      <c r="H439" s="2"/>
      <c r="I439" s="2"/>
      <c r="J439" s="2"/>
      <c r="K439" s="2"/>
      <c r="L439" s="2"/>
      <c r="M439" s="2"/>
      <c r="N439" s="2"/>
    </row>
    <row r="440" spans="8:14" ht="14.25">
      <c r="H440" s="2"/>
      <c r="I440" s="2"/>
      <c r="J440" s="2"/>
      <c r="K440" s="2"/>
      <c r="L440" s="2"/>
      <c r="M440" s="2"/>
      <c r="N440" s="2"/>
    </row>
    <row r="441" spans="8:14" ht="14.25">
      <c r="H441" s="2"/>
      <c r="I441" s="2"/>
      <c r="J441" s="2"/>
      <c r="K441" s="2"/>
      <c r="L441" s="2"/>
      <c r="M441" s="2"/>
      <c r="N441" s="2"/>
    </row>
    <row r="442" spans="8:14" ht="14.25">
      <c r="H442" s="2"/>
      <c r="I442" s="2"/>
      <c r="J442" s="2"/>
      <c r="K442" s="2"/>
      <c r="L442" s="2"/>
      <c r="M442" s="2"/>
      <c r="N442" s="2"/>
    </row>
    <row r="443" spans="8:14" ht="14.25">
      <c r="H443" s="2"/>
      <c r="I443" s="2"/>
      <c r="J443" s="2"/>
      <c r="K443" s="2"/>
      <c r="L443" s="2"/>
      <c r="M443" s="2"/>
      <c r="N443" s="2"/>
    </row>
    <row r="444" spans="8:14" ht="14.25">
      <c r="H444" s="2"/>
      <c r="I444" s="2"/>
      <c r="J444" s="2"/>
      <c r="K444" s="2"/>
      <c r="L444" s="2"/>
      <c r="M444" s="2"/>
      <c r="N444" s="2"/>
    </row>
    <row r="445" spans="8:14" ht="14.25">
      <c r="H445" s="2"/>
      <c r="I445" s="2"/>
      <c r="J445" s="2"/>
      <c r="K445" s="2"/>
      <c r="L445" s="2"/>
      <c r="M445" s="2"/>
      <c r="N445" s="2"/>
    </row>
    <row r="446" spans="8:14" ht="14.25">
      <c r="H446" s="2"/>
      <c r="I446" s="2"/>
      <c r="J446" s="2"/>
      <c r="K446" s="2"/>
      <c r="L446" s="2"/>
      <c r="M446" s="2"/>
      <c r="N446" s="2"/>
    </row>
    <row r="447" spans="8:14" ht="14.25">
      <c r="H447" s="2"/>
      <c r="I447" s="2"/>
      <c r="J447" s="2"/>
      <c r="K447" s="2"/>
      <c r="L447" s="2"/>
      <c r="M447" s="2"/>
      <c r="N447" s="2"/>
    </row>
    <row r="448" spans="8:14" ht="14.25">
      <c r="H448" s="2"/>
      <c r="I448" s="2"/>
      <c r="J448" s="2"/>
      <c r="K448" s="2"/>
      <c r="L448" s="2"/>
      <c r="M448" s="2"/>
      <c r="N448" s="2"/>
    </row>
    <row r="449" spans="8:14" ht="14.25">
      <c r="H449" s="2"/>
      <c r="I449" s="2"/>
      <c r="J449" s="2"/>
      <c r="K449" s="2"/>
      <c r="L449" s="2"/>
      <c r="M449" s="2"/>
      <c r="N449" s="2"/>
    </row>
    <row r="450" spans="8:14" ht="14.25">
      <c r="H450" s="2"/>
      <c r="I450" s="2"/>
      <c r="J450" s="2"/>
      <c r="K450" s="2"/>
      <c r="L450" s="2"/>
      <c r="M450" s="2"/>
      <c r="N450" s="2"/>
    </row>
    <row r="451" spans="8:14" ht="14.25">
      <c r="H451" s="2"/>
      <c r="I451" s="2"/>
      <c r="J451" s="2"/>
      <c r="K451" s="2"/>
      <c r="L451" s="2"/>
      <c r="M451" s="2"/>
      <c r="N451" s="2"/>
    </row>
    <row r="452" spans="8:14" ht="14.25">
      <c r="H452" s="2"/>
      <c r="I452" s="2"/>
      <c r="J452" s="2"/>
      <c r="K452" s="2"/>
      <c r="L452" s="2"/>
      <c r="M452" s="2"/>
      <c r="N452" s="2"/>
    </row>
    <row r="453" spans="8:14" ht="14.25">
      <c r="H453" s="2"/>
      <c r="I453" s="2"/>
      <c r="J453" s="2"/>
      <c r="K453" s="2"/>
      <c r="L453" s="2"/>
      <c r="M453" s="2"/>
      <c r="N453" s="2"/>
    </row>
    <row r="454" spans="8:14" ht="14.25">
      <c r="H454" s="2"/>
      <c r="I454" s="2"/>
      <c r="J454" s="2"/>
      <c r="K454" s="2"/>
      <c r="L454" s="2"/>
      <c r="M454" s="2"/>
      <c r="N454" s="2"/>
    </row>
    <row r="455" spans="8:14" ht="14.25">
      <c r="H455" s="2"/>
      <c r="I455" s="2"/>
      <c r="J455" s="2"/>
      <c r="K455" s="2"/>
      <c r="L455" s="2"/>
      <c r="M455" s="2"/>
      <c r="N455" s="2"/>
    </row>
    <row r="456" spans="8:14" ht="14.25">
      <c r="H456" s="2"/>
      <c r="I456" s="2"/>
      <c r="J456" s="2"/>
      <c r="K456" s="2"/>
      <c r="L456" s="2"/>
      <c r="M456" s="2"/>
      <c r="N456" s="2"/>
    </row>
    <row r="457" spans="8:14" ht="14.25">
      <c r="H457" s="2"/>
      <c r="I457" s="2"/>
      <c r="J457" s="2"/>
      <c r="K457" s="2"/>
      <c r="L457" s="2"/>
      <c r="M457" s="2"/>
      <c r="N457" s="2"/>
    </row>
    <row r="458" spans="8:14" ht="14.25">
      <c r="H458" s="2"/>
      <c r="I458" s="2"/>
      <c r="J458" s="2"/>
      <c r="K458" s="2"/>
      <c r="L458" s="2"/>
      <c r="M458" s="2"/>
      <c r="N458" s="2"/>
    </row>
    <row r="459" spans="8:14" ht="14.25">
      <c r="H459" s="2"/>
      <c r="I459" s="2"/>
      <c r="J459" s="2"/>
      <c r="K459" s="2"/>
      <c r="L459" s="2"/>
      <c r="M459" s="2"/>
      <c r="N459" s="2"/>
    </row>
    <row r="460" spans="8:14" ht="14.25">
      <c r="H460" s="2"/>
      <c r="I460" s="2"/>
      <c r="J460" s="2"/>
      <c r="K460" s="2"/>
      <c r="L460" s="2"/>
      <c r="M460" s="2"/>
      <c r="N460" s="2"/>
    </row>
    <row r="461" spans="8:14" ht="14.25">
      <c r="H461" s="2"/>
      <c r="I461" s="2"/>
      <c r="J461" s="2"/>
      <c r="K461" s="2"/>
      <c r="L461" s="2"/>
      <c r="M461" s="2"/>
      <c r="N461" s="2"/>
    </row>
    <row r="462" spans="8:14" ht="14.25">
      <c r="H462" s="2"/>
      <c r="I462" s="2"/>
      <c r="J462" s="2"/>
      <c r="K462" s="2"/>
      <c r="L462" s="2"/>
      <c r="M462" s="2"/>
      <c r="N462" s="2"/>
    </row>
    <row r="463" spans="8:14" ht="14.25">
      <c r="H463" s="2"/>
      <c r="I463" s="2"/>
      <c r="J463" s="2"/>
      <c r="K463" s="2"/>
      <c r="L463" s="2"/>
      <c r="M463" s="2"/>
      <c r="N463" s="2"/>
    </row>
    <row r="464" spans="8:14" ht="14.25">
      <c r="H464" s="2"/>
      <c r="I464" s="2"/>
      <c r="J464" s="2"/>
      <c r="K464" s="2"/>
      <c r="L464" s="2"/>
      <c r="M464" s="2"/>
      <c r="N464" s="2"/>
    </row>
    <row r="465" spans="8:14" ht="14.25">
      <c r="H465" s="2"/>
      <c r="I465" s="2"/>
      <c r="J465" s="2"/>
      <c r="K465" s="2"/>
      <c r="L465" s="2"/>
      <c r="M465" s="2"/>
      <c r="N465" s="2"/>
    </row>
    <row r="466" spans="8:14" ht="14.25">
      <c r="H466" s="2"/>
      <c r="I466" s="2"/>
      <c r="J466" s="2"/>
      <c r="K466" s="2"/>
      <c r="L466" s="2"/>
      <c r="M466" s="2"/>
      <c r="N466" s="2"/>
    </row>
    <row r="467" spans="8:14" ht="14.25">
      <c r="H467" s="2"/>
      <c r="I467" s="2"/>
      <c r="J467" s="2"/>
      <c r="K467" s="2"/>
      <c r="L467" s="2"/>
      <c r="M467" s="2"/>
      <c r="N467" s="2"/>
    </row>
    <row r="468" spans="8:14" ht="14.25">
      <c r="H468" s="2"/>
      <c r="I468" s="2"/>
      <c r="J468" s="2"/>
      <c r="K468" s="2"/>
      <c r="L468" s="2"/>
      <c r="M468" s="2"/>
      <c r="N468" s="2"/>
    </row>
    <row r="469" spans="8:14" ht="14.25">
      <c r="H469" s="2"/>
      <c r="I469" s="2"/>
      <c r="J469" s="2"/>
      <c r="K469" s="2"/>
      <c r="L469" s="2"/>
      <c r="M469" s="2"/>
      <c r="N469" s="2"/>
    </row>
    <row r="470" spans="8:14" ht="14.25">
      <c r="H470" s="2"/>
      <c r="I470" s="2"/>
      <c r="J470" s="2"/>
      <c r="K470" s="2"/>
      <c r="L470" s="2"/>
      <c r="M470" s="2"/>
      <c r="N470" s="2"/>
    </row>
    <row r="471" spans="8:14" ht="14.25">
      <c r="H471" s="2"/>
      <c r="I471" s="2"/>
      <c r="J471" s="2"/>
      <c r="K471" s="2"/>
      <c r="L471" s="2"/>
      <c r="M471" s="2"/>
      <c r="N471" s="2"/>
    </row>
    <row r="472" spans="8:14" ht="14.25">
      <c r="H472" s="2"/>
      <c r="I472" s="2"/>
      <c r="J472" s="2"/>
      <c r="K472" s="2"/>
      <c r="L472" s="2"/>
      <c r="M472" s="2"/>
      <c r="N472" s="2"/>
    </row>
    <row r="473" spans="8:14" ht="14.25">
      <c r="H473" s="2"/>
      <c r="I473" s="2"/>
      <c r="J473" s="2"/>
      <c r="K473" s="2"/>
      <c r="L473" s="2"/>
      <c r="M473" s="2"/>
      <c r="N473" s="2"/>
    </row>
    <row r="474" spans="8:14" ht="14.25">
      <c r="H474" s="2"/>
      <c r="I474" s="2"/>
      <c r="J474" s="2"/>
      <c r="K474" s="2"/>
      <c r="L474" s="2"/>
      <c r="M474" s="2"/>
      <c r="N474" s="2"/>
    </row>
    <row r="475" spans="8:14" ht="14.25">
      <c r="H475" s="2"/>
      <c r="I475" s="2"/>
      <c r="J475" s="2"/>
      <c r="K475" s="2"/>
      <c r="L475" s="2"/>
      <c r="M475" s="2"/>
      <c r="N475" s="2"/>
    </row>
    <row r="476" spans="8:14" ht="14.25">
      <c r="H476" s="2"/>
      <c r="I476" s="2"/>
      <c r="J476" s="2"/>
      <c r="K476" s="2"/>
      <c r="L476" s="2"/>
      <c r="M476" s="2"/>
      <c r="N476" s="2"/>
    </row>
    <row r="477" spans="8:14" ht="14.25">
      <c r="H477" s="2"/>
      <c r="I477" s="2"/>
      <c r="J477" s="2"/>
      <c r="K477" s="2"/>
      <c r="L477" s="2"/>
      <c r="M477" s="2"/>
      <c r="N477" s="2"/>
    </row>
    <row r="478" spans="8:14" ht="14.25">
      <c r="H478" s="2"/>
      <c r="I478" s="2"/>
      <c r="J478" s="2"/>
      <c r="K478" s="2"/>
      <c r="L478" s="2"/>
      <c r="M478" s="2"/>
      <c r="N478" s="2"/>
    </row>
    <row r="479" spans="8:14" ht="14.25">
      <c r="H479" s="2"/>
      <c r="I479" s="2"/>
      <c r="J479" s="2"/>
      <c r="K479" s="2"/>
      <c r="L479" s="2"/>
      <c r="M479" s="2"/>
      <c r="N479" s="2"/>
    </row>
    <row r="480" spans="8:14" ht="14.25">
      <c r="H480" s="2"/>
      <c r="I480" s="2"/>
      <c r="J480" s="2"/>
      <c r="K480" s="2"/>
      <c r="L480" s="2"/>
      <c r="M480" s="2"/>
      <c r="N480" s="2"/>
    </row>
    <row r="481" spans="8:14" ht="14.25">
      <c r="H481" s="2"/>
      <c r="I481" s="2"/>
      <c r="J481" s="2"/>
      <c r="K481" s="2"/>
      <c r="L481" s="2"/>
      <c r="M481" s="2"/>
      <c r="N481" s="2"/>
    </row>
    <row r="482" spans="8:14" ht="14.25">
      <c r="H482" s="2"/>
      <c r="I482" s="2"/>
      <c r="J482" s="2"/>
      <c r="K482" s="2"/>
      <c r="L482" s="2"/>
      <c r="M482" s="2"/>
      <c r="N482" s="2"/>
    </row>
    <row r="483" spans="8:14" ht="14.25">
      <c r="H483" s="2"/>
      <c r="I483" s="2"/>
      <c r="J483" s="2"/>
      <c r="K483" s="2"/>
      <c r="L483" s="2"/>
      <c r="M483" s="2"/>
      <c r="N483" s="2"/>
    </row>
    <row r="484" spans="8:14" ht="14.25">
      <c r="H484" s="2"/>
      <c r="I484" s="2"/>
      <c r="J484" s="2"/>
      <c r="K484" s="2"/>
      <c r="L484" s="2"/>
      <c r="M484" s="2"/>
      <c r="N484" s="2"/>
    </row>
    <row r="485" spans="8:14" ht="14.25">
      <c r="H485" s="2"/>
      <c r="I485" s="2"/>
      <c r="J485" s="2"/>
      <c r="K485" s="2"/>
      <c r="L485" s="2"/>
      <c r="M485" s="2"/>
      <c r="N485" s="2"/>
    </row>
    <row r="486" spans="8:14" ht="14.25">
      <c r="H486" s="2"/>
      <c r="I486" s="2"/>
      <c r="J486" s="2"/>
      <c r="K486" s="2"/>
      <c r="L486" s="2"/>
      <c r="M486" s="2"/>
      <c r="N486" s="2"/>
    </row>
    <row r="487" spans="8:14" ht="14.25">
      <c r="H487" s="2"/>
      <c r="I487" s="2"/>
      <c r="J487" s="2"/>
      <c r="K487" s="2"/>
      <c r="L487" s="2"/>
      <c r="M487" s="2"/>
      <c r="N487" s="2"/>
    </row>
    <row r="488" spans="8:14" ht="14.25">
      <c r="H488" s="2"/>
      <c r="I488" s="2"/>
      <c r="J488" s="2"/>
      <c r="K488" s="2"/>
      <c r="L488" s="2"/>
      <c r="M488" s="2"/>
      <c r="N488" s="2"/>
    </row>
    <row r="489" spans="8:14" ht="14.25">
      <c r="H489" s="2"/>
      <c r="I489" s="2"/>
      <c r="J489" s="2"/>
      <c r="K489" s="2"/>
      <c r="L489" s="2"/>
      <c r="M489" s="2"/>
      <c r="N489" s="2"/>
    </row>
    <row r="490" spans="8:14" ht="14.25">
      <c r="H490" s="2"/>
      <c r="I490" s="2"/>
      <c r="J490" s="2"/>
      <c r="K490" s="2"/>
      <c r="L490" s="2"/>
      <c r="M490" s="2"/>
      <c r="N490" s="2"/>
    </row>
    <row r="491" spans="8:14" ht="14.25">
      <c r="H491" s="2"/>
      <c r="I491" s="2"/>
      <c r="J491" s="2"/>
      <c r="K491" s="2"/>
      <c r="L491" s="2"/>
      <c r="M491" s="2"/>
      <c r="N491" s="2"/>
    </row>
    <row r="492" spans="8:14" ht="14.25">
      <c r="H492" s="2"/>
      <c r="I492" s="2"/>
      <c r="J492" s="2"/>
      <c r="K492" s="2"/>
      <c r="L492" s="2"/>
      <c r="M492" s="2"/>
      <c r="N492" s="2"/>
    </row>
    <row r="493" spans="8:14" ht="14.25">
      <c r="H493" s="2"/>
      <c r="I493" s="2"/>
      <c r="J493" s="2"/>
      <c r="K493" s="2"/>
      <c r="L493" s="2"/>
      <c r="M493" s="2"/>
      <c r="N493" s="2"/>
    </row>
    <row r="494" spans="8:14" ht="14.25">
      <c r="H494" s="2"/>
      <c r="I494" s="2"/>
      <c r="J494" s="2"/>
      <c r="K494" s="2"/>
      <c r="L494" s="2"/>
      <c r="M494" s="2"/>
      <c r="N494" s="2"/>
    </row>
    <row r="495" spans="8:14" ht="14.25">
      <c r="H495" s="2"/>
      <c r="I495" s="2"/>
      <c r="J495" s="2"/>
      <c r="K495" s="2"/>
      <c r="L495" s="2"/>
      <c r="M495" s="2"/>
      <c r="N495" s="2"/>
    </row>
    <row r="496" spans="8:14" ht="14.25">
      <c r="H496" s="2"/>
      <c r="I496" s="2"/>
      <c r="J496" s="2"/>
      <c r="K496" s="2"/>
      <c r="L496" s="2"/>
      <c r="M496" s="2"/>
      <c r="N496" s="2"/>
    </row>
    <row r="497" spans="8:14" ht="14.25">
      <c r="H497" s="2"/>
      <c r="I497" s="2"/>
      <c r="J497" s="2"/>
      <c r="K497" s="2"/>
      <c r="L497" s="2"/>
      <c r="M497" s="2"/>
      <c r="N497" s="2"/>
    </row>
    <row r="498" spans="8:14" ht="14.25">
      <c r="H498" s="2"/>
      <c r="I498" s="2"/>
      <c r="J498" s="2"/>
      <c r="K498" s="2"/>
      <c r="L498" s="2"/>
      <c r="M498" s="2"/>
      <c r="N498" s="2"/>
    </row>
    <row r="499" spans="8:14" ht="14.25">
      <c r="H499" s="2"/>
      <c r="I499" s="2"/>
      <c r="J499" s="2"/>
      <c r="K499" s="2"/>
      <c r="L499" s="2"/>
      <c r="M499" s="2"/>
      <c r="N499" s="2"/>
    </row>
    <row r="500" spans="8:14" ht="14.25">
      <c r="H500" s="2"/>
      <c r="I500" s="2"/>
      <c r="J500" s="2"/>
      <c r="K500" s="2"/>
      <c r="L500" s="2"/>
      <c r="M500" s="2"/>
      <c r="N500" s="2"/>
    </row>
    <row r="501" spans="8:14" ht="14.25">
      <c r="H501" s="2"/>
      <c r="I501" s="2"/>
      <c r="J501" s="2"/>
      <c r="K501" s="2"/>
      <c r="L501" s="2"/>
      <c r="M501" s="2"/>
      <c r="N501" s="2"/>
    </row>
    <row r="502" spans="8:14" ht="14.25">
      <c r="H502" s="2"/>
      <c r="I502" s="2"/>
      <c r="J502" s="2"/>
      <c r="K502" s="2"/>
      <c r="L502" s="2"/>
      <c r="M502" s="2"/>
      <c r="N502" s="2"/>
    </row>
    <row r="503" spans="8:14" ht="14.25">
      <c r="H503" s="2"/>
      <c r="I503" s="2"/>
      <c r="J503" s="2"/>
      <c r="K503" s="2"/>
      <c r="L503" s="2"/>
      <c r="M503" s="2"/>
      <c r="N503" s="2"/>
    </row>
    <row r="504" spans="8:14" ht="14.25">
      <c r="H504" s="2"/>
      <c r="I504" s="2"/>
      <c r="J504" s="2"/>
      <c r="K504" s="2"/>
      <c r="L504" s="2"/>
      <c r="M504" s="2"/>
      <c r="N504" s="2"/>
    </row>
    <row r="505" spans="8:14" ht="14.25">
      <c r="H505" s="2"/>
      <c r="I505" s="2"/>
      <c r="J505" s="2"/>
      <c r="K505" s="2"/>
      <c r="L505" s="2"/>
      <c r="M505" s="2"/>
      <c r="N505" s="2"/>
    </row>
    <row r="506" spans="8:14" ht="14.25">
      <c r="H506" s="2"/>
      <c r="I506" s="2"/>
      <c r="J506" s="2"/>
      <c r="K506" s="2"/>
      <c r="L506" s="2"/>
      <c r="M506" s="2"/>
      <c r="N506" s="2"/>
    </row>
    <row r="507" spans="8:14" ht="14.25">
      <c r="H507" s="2"/>
      <c r="I507" s="2"/>
      <c r="J507" s="2"/>
      <c r="K507" s="2"/>
      <c r="L507" s="2"/>
      <c r="M507" s="2"/>
      <c r="N507" s="2"/>
    </row>
    <row r="508" spans="8:14" ht="14.25">
      <c r="H508" s="2"/>
      <c r="I508" s="2"/>
      <c r="J508" s="2"/>
      <c r="K508" s="2"/>
      <c r="L508" s="2"/>
      <c r="M508" s="2"/>
      <c r="N508" s="2"/>
    </row>
    <row r="509" spans="8:14" ht="14.25">
      <c r="H509" s="2"/>
      <c r="I509" s="2"/>
      <c r="J509" s="2"/>
      <c r="K509" s="2"/>
      <c r="L509" s="2"/>
      <c r="M509" s="2"/>
      <c r="N509" s="2"/>
    </row>
    <row r="510" spans="8:14" ht="14.25">
      <c r="H510" s="2"/>
      <c r="I510" s="2"/>
      <c r="J510" s="2"/>
      <c r="K510" s="2"/>
      <c r="L510" s="2"/>
      <c r="M510" s="2"/>
      <c r="N510" s="2"/>
    </row>
    <row r="511" spans="8:14" ht="14.25">
      <c r="H511" s="2"/>
      <c r="I511" s="2"/>
      <c r="J511" s="2"/>
      <c r="K511" s="2"/>
      <c r="L511" s="2"/>
      <c r="M511" s="2"/>
      <c r="N511" s="2"/>
    </row>
    <row r="512" spans="8:14" ht="14.25">
      <c r="H512" s="2"/>
      <c r="I512" s="2"/>
      <c r="J512" s="2"/>
      <c r="K512" s="2"/>
      <c r="L512" s="2"/>
      <c r="M512" s="2"/>
      <c r="N512" s="2"/>
    </row>
    <row r="513" spans="8:14" ht="14.25">
      <c r="H513" s="2"/>
      <c r="I513" s="2"/>
      <c r="J513" s="2"/>
      <c r="K513" s="2"/>
      <c r="L513" s="2"/>
      <c r="M513" s="2"/>
      <c r="N513" s="2"/>
    </row>
    <row r="514" spans="8:14" ht="14.25">
      <c r="H514" s="2"/>
      <c r="I514" s="2"/>
      <c r="J514" s="2"/>
      <c r="K514" s="2"/>
      <c r="L514" s="2"/>
      <c r="M514" s="2"/>
      <c r="N514" s="2"/>
    </row>
    <row r="515" spans="8:14" ht="14.25">
      <c r="H515" s="2"/>
      <c r="I515" s="2"/>
      <c r="J515" s="2"/>
      <c r="K515" s="2"/>
      <c r="L515" s="2"/>
      <c r="M515" s="2"/>
      <c r="N515" s="2"/>
    </row>
    <row r="516" spans="8:14" ht="14.25">
      <c r="H516" s="2"/>
      <c r="I516" s="2"/>
      <c r="J516" s="2"/>
      <c r="K516" s="2"/>
      <c r="L516" s="2"/>
      <c r="M516" s="2"/>
      <c r="N516" s="2"/>
    </row>
    <row r="517" spans="8:14" ht="14.25">
      <c r="H517" s="2"/>
      <c r="I517" s="2"/>
      <c r="J517" s="2"/>
      <c r="K517" s="2"/>
      <c r="L517" s="2"/>
      <c r="M517" s="2"/>
      <c r="N517" s="2"/>
    </row>
    <row r="518" spans="8:14" ht="14.25">
      <c r="H518" s="2"/>
      <c r="I518" s="2"/>
      <c r="J518" s="2"/>
      <c r="K518" s="2"/>
      <c r="L518" s="2"/>
      <c r="M518" s="2"/>
      <c r="N518" s="2"/>
    </row>
    <row r="519" spans="8:14" ht="14.25">
      <c r="H519" s="2"/>
      <c r="I519" s="2"/>
      <c r="J519" s="2"/>
      <c r="K519" s="2"/>
      <c r="L519" s="2"/>
      <c r="M519" s="2"/>
      <c r="N519" s="2"/>
    </row>
    <row r="520" spans="8:14" ht="14.25">
      <c r="H520" s="2"/>
      <c r="I520" s="2"/>
      <c r="J520" s="2"/>
      <c r="K520" s="2"/>
      <c r="L520" s="2"/>
      <c r="M520" s="2"/>
      <c r="N520" s="2"/>
    </row>
    <row r="521" spans="8:14" ht="14.25">
      <c r="H521" s="2"/>
      <c r="I521" s="2"/>
      <c r="J521" s="2"/>
      <c r="K521" s="2"/>
      <c r="L521" s="2"/>
      <c r="M521" s="2"/>
      <c r="N521" s="2"/>
    </row>
    <row r="522" spans="8:14" ht="14.25">
      <c r="H522" s="2"/>
      <c r="I522" s="2"/>
      <c r="J522" s="2"/>
      <c r="K522" s="2"/>
      <c r="L522" s="2"/>
      <c r="M522" s="2"/>
      <c r="N522" s="2"/>
    </row>
    <row r="523" spans="8:14" ht="14.25">
      <c r="H523" s="2"/>
      <c r="I523" s="2"/>
      <c r="J523" s="2"/>
      <c r="K523" s="2"/>
      <c r="L523" s="2"/>
      <c r="M523" s="2"/>
      <c r="N523" s="2"/>
    </row>
    <row r="524" spans="8:14" ht="14.25">
      <c r="H524" s="2"/>
      <c r="I524" s="2"/>
      <c r="J524" s="2"/>
      <c r="K524" s="2"/>
      <c r="L524" s="2"/>
      <c r="M524" s="2"/>
      <c r="N524" s="2"/>
    </row>
    <row r="525" spans="8:14" ht="14.25">
      <c r="H525" s="2"/>
      <c r="I525" s="2"/>
      <c r="J525" s="2"/>
      <c r="K525" s="2"/>
      <c r="L525" s="2"/>
      <c r="M525" s="2"/>
      <c r="N525" s="2"/>
    </row>
    <row r="526" spans="8:14" ht="14.25">
      <c r="H526" s="2"/>
      <c r="I526" s="2"/>
      <c r="J526" s="2"/>
      <c r="K526" s="2"/>
      <c r="L526" s="2"/>
      <c r="M526" s="2"/>
      <c r="N526" s="2"/>
    </row>
    <row r="527" spans="8:14" ht="14.25">
      <c r="H527" s="2"/>
      <c r="I527" s="2"/>
      <c r="J527" s="2"/>
      <c r="K527" s="2"/>
      <c r="L527" s="2"/>
      <c r="M527" s="2"/>
      <c r="N527" s="2"/>
    </row>
    <row r="528" spans="8:14" ht="14.25">
      <c r="H528" s="2"/>
      <c r="I528" s="2"/>
      <c r="J528" s="2"/>
      <c r="K528" s="2"/>
      <c r="L528" s="2"/>
      <c r="M528" s="2"/>
      <c r="N528" s="2"/>
    </row>
    <row r="529" spans="8:14" ht="14.25">
      <c r="H529" s="2"/>
      <c r="I529" s="2"/>
      <c r="J529" s="2"/>
      <c r="K529" s="2"/>
      <c r="L529" s="2"/>
      <c r="M529" s="2"/>
      <c r="N529" s="2"/>
    </row>
    <row r="530" spans="8:14" ht="14.25">
      <c r="H530" s="2"/>
      <c r="I530" s="2"/>
      <c r="J530" s="2"/>
      <c r="K530" s="2"/>
      <c r="L530" s="2"/>
      <c r="M530" s="2"/>
      <c r="N530" s="2"/>
    </row>
    <row r="531" spans="8:14" ht="14.25">
      <c r="H531" s="2"/>
      <c r="I531" s="2"/>
      <c r="J531" s="2"/>
      <c r="K531" s="2"/>
      <c r="L531" s="2"/>
      <c r="M531" s="2"/>
      <c r="N531" s="2"/>
    </row>
    <row r="532" spans="8:14" ht="14.25">
      <c r="H532" s="2"/>
      <c r="I532" s="2"/>
      <c r="J532" s="2"/>
      <c r="K532" s="2"/>
      <c r="L532" s="2"/>
      <c r="M532" s="2"/>
      <c r="N532" s="2"/>
    </row>
    <row r="533" spans="8:14" ht="14.25">
      <c r="H533" s="2"/>
      <c r="I533" s="2"/>
      <c r="J533" s="2"/>
      <c r="K533" s="2"/>
      <c r="L533" s="2"/>
      <c r="M533" s="2"/>
      <c r="N533" s="2"/>
    </row>
    <row r="534" spans="8:14" ht="14.25">
      <c r="H534" s="2"/>
      <c r="I534" s="2"/>
      <c r="J534" s="2"/>
      <c r="K534" s="2"/>
      <c r="L534" s="2"/>
      <c r="M534" s="2"/>
      <c r="N534" s="2"/>
    </row>
    <row r="535" spans="8:14" ht="14.25">
      <c r="H535" s="2"/>
      <c r="I535" s="2"/>
      <c r="J535" s="2"/>
      <c r="K535" s="2"/>
      <c r="L535" s="2"/>
      <c r="M535" s="2"/>
      <c r="N535" s="2"/>
    </row>
    <row r="536" spans="8:14" ht="14.25">
      <c r="H536" s="2"/>
      <c r="I536" s="2"/>
      <c r="J536" s="2"/>
      <c r="K536" s="2"/>
      <c r="L536" s="2"/>
      <c r="M536" s="2"/>
      <c r="N536" s="2"/>
    </row>
    <row r="537" spans="8:14" ht="14.25">
      <c r="H537" s="2"/>
      <c r="I537" s="2"/>
      <c r="J537" s="2"/>
      <c r="K537" s="2"/>
      <c r="L537" s="2"/>
      <c r="M537" s="2"/>
      <c r="N537" s="2"/>
    </row>
    <row r="538" spans="8:14" ht="14.25">
      <c r="H538" s="2"/>
      <c r="I538" s="2"/>
      <c r="J538" s="2"/>
      <c r="K538" s="2"/>
      <c r="L538" s="2"/>
      <c r="M538" s="2"/>
      <c r="N538" s="2"/>
    </row>
    <row r="539" spans="8:14" ht="14.25">
      <c r="H539" s="2"/>
      <c r="I539" s="2"/>
      <c r="J539" s="2"/>
      <c r="K539" s="2"/>
      <c r="L539" s="2"/>
      <c r="M539" s="2"/>
      <c r="N539" s="2"/>
    </row>
    <row r="540" spans="8:14" ht="14.25">
      <c r="H540" s="2"/>
      <c r="I540" s="2"/>
      <c r="J540" s="2"/>
      <c r="K540" s="2"/>
      <c r="L540" s="2"/>
      <c r="M540" s="2"/>
      <c r="N540" s="2"/>
    </row>
    <row r="541" spans="8:14" ht="14.25">
      <c r="H541" s="2"/>
      <c r="I541" s="2"/>
      <c r="J541" s="2"/>
      <c r="K541" s="2"/>
      <c r="L541" s="2"/>
      <c r="M541" s="2"/>
      <c r="N541" s="2"/>
    </row>
    <row r="542" spans="8:14" ht="14.25">
      <c r="H542" s="2"/>
      <c r="I542" s="2"/>
      <c r="J542" s="2"/>
      <c r="K542" s="2"/>
      <c r="L542" s="2"/>
      <c r="M542" s="2"/>
      <c r="N542" s="2"/>
    </row>
    <row r="543" spans="8:14" ht="14.25">
      <c r="H543" s="2"/>
      <c r="I543" s="2"/>
      <c r="J543" s="2"/>
      <c r="K543" s="2"/>
      <c r="L543" s="2"/>
      <c r="M543" s="2"/>
      <c r="N543" s="2"/>
    </row>
    <row r="544" spans="8:14" ht="14.25">
      <c r="H544" s="2"/>
      <c r="I544" s="2"/>
      <c r="J544" s="2"/>
      <c r="K544" s="2"/>
      <c r="L544" s="2"/>
      <c r="M544" s="2"/>
      <c r="N544" s="2"/>
    </row>
    <row r="545" spans="8:14" ht="14.25">
      <c r="H545" s="2"/>
      <c r="I545" s="2"/>
      <c r="J545" s="2"/>
      <c r="K545" s="2"/>
      <c r="L545" s="2"/>
      <c r="M545" s="2"/>
      <c r="N545" s="2"/>
    </row>
    <row r="546" spans="8:14" ht="14.25">
      <c r="H546" s="2"/>
      <c r="I546" s="2"/>
      <c r="J546" s="2"/>
      <c r="K546" s="2"/>
      <c r="L546" s="2"/>
      <c r="M546" s="2"/>
      <c r="N546" s="2"/>
    </row>
    <row r="547" spans="8:14" ht="14.25">
      <c r="H547" s="2"/>
      <c r="I547" s="2"/>
      <c r="J547" s="2"/>
      <c r="K547" s="2"/>
      <c r="L547" s="2"/>
      <c r="M547" s="2"/>
      <c r="N547" s="2"/>
    </row>
    <row r="548" spans="8:14" ht="14.25">
      <c r="H548" s="2"/>
      <c r="I548" s="2"/>
      <c r="J548" s="2"/>
      <c r="K548" s="2"/>
      <c r="L548" s="2"/>
      <c r="M548" s="2"/>
      <c r="N548" s="2"/>
    </row>
    <row r="549" spans="8:14" ht="14.25">
      <c r="H549" s="2"/>
      <c r="I549" s="2"/>
      <c r="J549" s="2"/>
      <c r="K549" s="2"/>
      <c r="L549" s="2"/>
      <c r="M549" s="2"/>
      <c r="N549" s="2"/>
    </row>
    <row r="550" spans="8:14" ht="14.25">
      <c r="H550" s="2"/>
      <c r="I550" s="2"/>
      <c r="J550" s="2"/>
      <c r="K550" s="2"/>
      <c r="L550" s="2"/>
      <c r="M550" s="2"/>
      <c r="N550" s="2"/>
    </row>
    <row r="551" spans="8:14" ht="14.25">
      <c r="H551" s="2"/>
      <c r="I551" s="2"/>
      <c r="J551" s="2"/>
      <c r="K551" s="2"/>
      <c r="L551" s="2"/>
      <c r="M551" s="2"/>
      <c r="N551" s="2"/>
    </row>
    <row r="552" spans="8:14" ht="14.25">
      <c r="H552" s="2"/>
      <c r="I552" s="2"/>
      <c r="J552" s="2"/>
      <c r="K552" s="2"/>
      <c r="L552" s="2"/>
      <c r="M552" s="2"/>
      <c r="N552" s="2"/>
    </row>
    <row r="553" spans="8:14" ht="14.25">
      <c r="H553" s="2"/>
      <c r="I553" s="2"/>
      <c r="J553" s="2"/>
      <c r="K553" s="2"/>
      <c r="L553" s="2"/>
      <c r="M553" s="2"/>
      <c r="N553" s="2"/>
    </row>
    <row r="554" spans="8:14" ht="14.25">
      <c r="H554" s="2"/>
      <c r="I554" s="2"/>
      <c r="J554" s="2"/>
      <c r="K554" s="2"/>
      <c r="L554" s="2"/>
      <c r="M554" s="2"/>
      <c r="N554" s="2"/>
    </row>
    <row r="555" spans="8:14" ht="14.25">
      <c r="H555" s="2"/>
      <c r="I555" s="2"/>
      <c r="J555" s="2"/>
      <c r="K555" s="2"/>
      <c r="L555" s="2"/>
      <c r="M555" s="2"/>
      <c r="N555" s="2"/>
    </row>
    <row r="556" spans="8:14" ht="14.25">
      <c r="H556" s="2"/>
      <c r="I556" s="2"/>
      <c r="J556" s="2"/>
      <c r="K556" s="2"/>
      <c r="L556" s="2"/>
      <c r="M556" s="2"/>
      <c r="N556" s="2"/>
    </row>
    <row r="557" spans="8:14" ht="14.25">
      <c r="H557" s="2"/>
      <c r="I557" s="2"/>
      <c r="J557" s="2"/>
      <c r="K557" s="2"/>
      <c r="L557" s="2"/>
      <c r="M557" s="2"/>
      <c r="N557" s="2"/>
    </row>
    <row r="558" spans="8:14" ht="14.25">
      <c r="H558" s="2"/>
      <c r="I558" s="2"/>
      <c r="J558" s="2"/>
      <c r="K558" s="2"/>
      <c r="L558" s="2"/>
      <c r="M558" s="2"/>
      <c r="N558" s="2"/>
    </row>
    <row r="559" spans="8:14" ht="14.25">
      <c r="H559" s="2"/>
      <c r="I559" s="2"/>
      <c r="J559" s="2"/>
      <c r="K559" s="2"/>
      <c r="L559" s="2"/>
      <c r="M559" s="2"/>
      <c r="N559" s="2"/>
    </row>
    <row r="560" spans="8:14" ht="14.25">
      <c r="H560" s="2"/>
      <c r="I560" s="2"/>
      <c r="J560" s="2"/>
      <c r="K560" s="2"/>
      <c r="L560" s="2"/>
      <c r="M560" s="2"/>
      <c r="N560" s="2"/>
    </row>
    <row r="561" spans="8:14" ht="14.25">
      <c r="H561" s="2"/>
      <c r="I561" s="2"/>
      <c r="J561" s="2"/>
      <c r="K561" s="2"/>
      <c r="L561" s="2"/>
      <c r="M561" s="2"/>
      <c r="N561" s="2"/>
    </row>
    <row r="562" spans="8:14" ht="14.25">
      <c r="H562" s="2"/>
      <c r="I562" s="2"/>
      <c r="J562" s="2"/>
      <c r="K562" s="2"/>
      <c r="L562" s="2"/>
      <c r="M562" s="2"/>
      <c r="N562" s="2"/>
    </row>
    <row r="563" spans="8:14" ht="14.25">
      <c r="H563" s="2"/>
      <c r="I563" s="2"/>
      <c r="J563" s="2"/>
      <c r="K563" s="2"/>
      <c r="L563" s="2"/>
      <c r="M563" s="2"/>
      <c r="N563" s="2"/>
    </row>
    <row r="564" spans="8:14" ht="14.25">
      <c r="H564" s="2"/>
      <c r="I564" s="2"/>
      <c r="J564" s="2"/>
      <c r="K564" s="2"/>
      <c r="L564" s="2"/>
      <c r="M564" s="2"/>
      <c r="N564" s="2"/>
    </row>
    <row r="565" spans="8:14" ht="14.25">
      <c r="H565" s="2"/>
      <c r="I565" s="2"/>
      <c r="J565" s="2"/>
      <c r="K565" s="2"/>
      <c r="L565" s="2"/>
      <c r="M565" s="2"/>
      <c r="N565" s="2"/>
    </row>
    <row r="566" spans="8:14" ht="14.25">
      <c r="H566" s="2"/>
      <c r="I566" s="2"/>
      <c r="J566" s="2"/>
      <c r="K566" s="2"/>
      <c r="L566" s="2"/>
      <c r="M566" s="2"/>
      <c r="N566" s="2"/>
    </row>
    <row r="567" spans="8:14" ht="14.25">
      <c r="H567" s="2"/>
      <c r="I567" s="2"/>
      <c r="J567" s="2"/>
      <c r="K567" s="2"/>
      <c r="L567" s="2"/>
      <c r="M567" s="2"/>
      <c r="N567" s="2"/>
    </row>
    <row r="568" spans="8:14" ht="14.25">
      <c r="H568" s="2"/>
      <c r="I568" s="2"/>
      <c r="J568" s="2"/>
      <c r="K568" s="2"/>
      <c r="L568" s="2"/>
      <c r="M568" s="2"/>
      <c r="N568" s="2"/>
    </row>
    <row r="569" spans="8:14" ht="14.25">
      <c r="H569" s="2"/>
      <c r="I569" s="2"/>
      <c r="J569" s="2"/>
      <c r="K569" s="2"/>
      <c r="L569" s="2"/>
      <c r="M569" s="2"/>
      <c r="N569" s="2"/>
    </row>
    <row r="570" spans="8:14" ht="14.25">
      <c r="H570" s="2"/>
      <c r="I570" s="2"/>
      <c r="J570" s="2"/>
      <c r="K570" s="2"/>
      <c r="L570" s="2"/>
      <c r="M570" s="2"/>
      <c r="N570" s="2"/>
    </row>
    <row r="571" spans="8:14" ht="14.25">
      <c r="H571" s="2"/>
      <c r="I571" s="2"/>
      <c r="J571" s="2"/>
      <c r="K571" s="2"/>
      <c r="L571" s="2"/>
      <c r="M571" s="2"/>
      <c r="N571" s="2"/>
    </row>
    <row r="572" spans="8:14" ht="14.25">
      <c r="H572" s="2"/>
      <c r="I572" s="2"/>
      <c r="J572" s="2"/>
      <c r="K572" s="2"/>
      <c r="L572" s="2"/>
      <c r="M572" s="2"/>
      <c r="N572" s="2"/>
    </row>
    <row r="573" spans="8:14" ht="14.25">
      <c r="H573" s="2"/>
      <c r="I573" s="2"/>
      <c r="J573" s="2"/>
      <c r="K573" s="2"/>
      <c r="L573" s="2"/>
      <c r="M573" s="2"/>
      <c r="N573" s="2"/>
    </row>
    <row r="574" spans="8:14" ht="14.25">
      <c r="H574" s="2"/>
      <c r="I574" s="2"/>
      <c r="J574" s="2"/>
      <c r="K574" s="2"/>
      <c r="L574" s="2"/>
      <c r="M574" s="2"/>
      <c r="N574" s="2"/>
    </row>
    <row r="575" spans="8:14" ht="14.25">
      <c r="H575" s="2"/>
      <c r="I575" s="2"/>
      <c r="J575" s="2"/>
      <c r="K575" s="2"/>
      <c r="L575" s="2"/>
      <c r="M575" s="2"/>
      <c r="N575" s="2"/>
    </row>
    <row r="576" spans="8:14" ht="14.25">
      <c r="H576" s="2"/>
      <c r="I576" s="2"/>
      <c r="J576" s="2"/>
      <c r="K576" s="2"/>
      <c r="L576" s="2"/>
      <c r="M576" s="2"/>
      <c r="N576" s="2"/>
    </row>
    <row r="577" spans="8:14" ht="14.25">
      <c r="H577" s="2"/>
      <c r="I577" s="2"/>
      <c r="J577" s="2"/>
      <c r="K577" s="2"/>
      <c r="L577" s="2"/>
      <c r="M577" s="2"/>
      <c r="N577" s="2"/>
    </row>
    <row r="578" spans="8:14" ht="14.25">
      <c r="H578" s="2"/>
      <c r="I578" s="2"/>
      <c r="J578" s="2"/>
      <c r="K578" s="2"/>
      <c r="L578" s="2"/>
      <c r="M578" s="2"/>
      <c r="N578" s="2"/>
    </row>
    <row r="579" spans="8:14" ht="14.25">
      <c r="H579" s="2"/>
      <c r="I579" s="2"/>
      <c r="J579" s="2"/>
      <c r="K579" s="2"/>
      <c r="L579" s="2"/>
      <c r="M579" s="2"/>
      <c r="N579" s="2"/>
    </row>
    <row r="580" spans="8:14" ht="14.25">
      <c r="H580" s="2"/>
      <c r="I580" s="2"/>
      <c r="J580" s="2"/>
      <c r="K580" s="2"/>
      <c r="L580" s="2"/>
      <c r="M580" s="2"/>
      <c r="N580" s="2"/>
    </row>
    <row r="581" spans="8:14" ht="14.25">
      <c r="H581" s="2"/>
      <c r="I581" s="2"/>
      <c r="J581" s="2"/>
      <c r="K581" s="2"/>
      <c r="L581" s="2"/>
      <c r="M581" s="2"/>
      <c r="N581" s="2"/>
    </row>
    <row r="582" spans="8:14" ht="14.25">
      <c r="H582" s="2"/>
      <c r="I582" s="2"/>
      <c r="J582" s="2"/>
      <c r="K582" s="2"/>
      <c r="L582" s="2"/>
      <c r="M582" s="2"/>
      <c r="N582" s="2"/>
    </row>
    <row r="583" spans="8:14" ht="14.25">
      <c r="H583" s="2"/>
      <c r="I583" s="2"/>
      <c r="J583" s="2"/>
      <c r="K583" s="2"/>
      <c r="L583" s="2"/>
      <c r="M583" s="2"/>
      <c r="N583" s="2"/>
    </row>
    <row r="584" spans="8:14" ht="14.25">
      <c r="H584" s="2"/>
      <c r="I584" s="2"/>
      <c r="J584" s="2"/>
      <c r="K584" s="2"/>
      <c r="L584" s="2"/>
      <c r="M584" s="2"/>
      <c r="N584" s="2"/>
    </row>
    <row r="585" spans="8:14" ht="14.25">
      <c r="H585" s="2"/>
      <c r="I585" s="2"/>
      <c r="J585" s="2"/>
      <c r="K585" s="2"/>
      <c r="L585" s="2"/>
      <c r="M585" s="2"/>
      <c r="N585" s="2"/>
    </row>
    <row r="586" spans="8:14" ht="14.25">
      <c r="H586" s="2"/>
      <c r="I586" s="2"/>
      <c r="J586" s="2"/>
      <c r="K586" s="2"/>
      <c r="L586" s="2"/>
      <c r="M586" s="2"/>
      <c r="N586" s="2"/>
    </row>
    <row r="587" spans="8:14" ht="14.25">
      <c r="H587" s="2"/>
      <c r="I587" s="2"/>
      <c r="J587" s="2"/>
      <c r="K587" s="2"/>
      <c r="L587" s="2"/>
      <c r="M587" s="2"/>
      <c r="N587" s="2"/>
    </row>
    <row r="588" spans="8:14" ht="14.25">
      <c r="H588" s="2"/>
      <c r="I588" s="2"/>
      <c r="J588" s="2"/>
      <c r="K588" s="2"/>
      <c r="L588" s="2"/>
      <c r="M588" s="2"/>
      <c r="N588" s="2"/>
    </row>
    <row r="589" spans="8:14" ht="14.25">
      <c r="H589" s="2"/>
      <c r="I589" s="2"/>
      <c r="J589" s="2"/>
      <c r="K589" s="2"/>
      <c r="L589" s="2"/>
      <c r="M589" s="2"/>
      <c r="N589" s="2"/>
    </row>
    <row r="590" spans="8:14" ht="14.25">
      <c r="H590" s="2"/>
      <c r="I590" s="2"/>
      <c r="J590" s="2"/>
      <c r="K590" s="2"/>
      <c r="L590" s="2"/>
      <c r="M590" s="2"/>
      <c r="N590" s="2"/>
    </row>
    <row r="591" spans="8:14" ht="14.25">
      <c r="H591" s="2"/>
      <c r="I591" s="2"/>
      <c r="J591" s="2"/>
      <c r="K591" s="2"/>
      <c r="L591" s="2"/>
      <c r="M591" s="2"/>
      <c r="N591" s="2"/>
    </row>
    <row r="592" spans="8:14" ht="14.25">
      <c r="H592" s="2"/>
      <c r="I592" s="2"/>
      <c r="J592" s="2"/>
      <c r="K592" s="2"/>
      <c r="L592" s="2"/>
      <c r="M592" s="2"/>
      <c r="N592" s="2"/>
    </row>
    <row r="593" spans="8:14" ht="14.25">
      <c r="H593" s="2"/>
      <c r="I593" s="2"/>
      <c r="J593" s="2"/>
      <c r="K593" s="2"/>
      <c r="L593" s="2"/>
      <c r="M593" s="2"/>
      <c r="N593" s="2"/>
    </row>
    <row r="594" spans="8:14" ht="14.25">
      <c r="H594" s="2"/>
      <c r="I594" s="2"/>
      <c r="J594" s="2"/>
      <c r="K594" s="2"/>
      <c r="L594" s="2"/>
      <c r="M594" s="2"/>
      <c r="N594" s="2"/>
    </row>
    <row r="595" spans="8:14" ht="14.25">
      <c r="H595" s="2"/>
      <c r="I595" s="2"/>
      <c r="J595" s="2"/>
      <c r="K595" s="2"/>
      <c r="L595" s="2"/>
      <c r="M595" s="2"/>
      <c r="N595" s="2"/>
    </row>
    <row r="596" spans="8:14" ht="14.25">
      <c r="H596" s="2"/>
      <c r="I596" s="2"/>
      <c r="J596" s="2"/>
      <c r="K596" s="2"/>
      <c r="L596" s="2"/>
      <c r="M596" s="2"/>
      <c r="N596" s="2"/>
    </row>
    <row r="597" spans="8:14" ht="14.25">
      <c r="H597" s="2"/>
      <c r="I597" s="2"/>
      <c r="J597" s="2"/>
      <c r="K597" s="2"/>
      <c r="L597" s="2"/>
      <c r="M597" s="2"/>
      <c r="N597" s="2"/>
    </row>
    <row r="598" spans="8:14" ht="14.25">
      <c r="H598" s="2"/>
      <c r="I598" s="2"/>
      <c r="J598" s="2"/>
      <c r="K598" s="2"/>
      <c r="L598" s="2"/>
      <c r="M598" s="2"/>
      <c r="N598" s="2"/>
    </row>
    <row r="599" spans="8:14" ht="14.25">
      <c r="H599" s="2"/>
      <c r="I599" s="2"/>
      <c r="J599" s="2"/>
      <c r="K599" s="2"/>
      <c r="L599" s="2"/>
      <c r="M599" s="2"/>
      <c r="N599" s="2"/>
    </row>
    <row r="600" spans="8:14" ht="14.25">
      <c r="H600" s="2"/>
      <c r="I600" s="2"/>
      <c r="J600" s="2"/>
      <c r="K600" s="2"/>
      <c r="L600" s="2"/>
      <c r="M600" s="2"/>
      <c r="N600" s="2"/>
    </row>
    <row r="601" spans="8:14" ht="14.25">
      <c r="H601" s="2"/>
      <c r="I601" s="2"/>
      <c r="J601" s="2"/>
      <c r="K601" s="2"/>
      <c r="L601" s="2"/>
      <c r="M601" s="2"/>
      <c r="N601" s="2"/>
    </row>
    <row r="602" spans="8:14" ht="14.25">
      <c r="H602" s="2"/>
      <c r="I602" s="2"/>
      <c r="J602" s="2"/>
      <c r="K602" s="2"/>
      <c r="L602" s="2"/>
      <c r="M602" s="2"/>
      <c r="N602" s="2"/>
    </row>
    <row r="603" spans="8:14" ht="14.25">
      <c r="H603" s="2"/>
      <c r="I603" s="2"/>
      <c r="J603" s="2"/>
      <c r="K603" s="2"/>
      <c r="L603" s="2"/>
      <c r="M603" s="2"/>
      <c r="N603" s="2"/>
    </row>
    <row r="604" spans="8:14" ht="14.25">
      <c r="H604" s="2"/>
      <c r="I604" s="2"/>
      <c r="J604" s="2"/>
      <c r="K604" s="2"/>
      <c r="L604" s="2"/>
      <c r="M604" s="2"/>
      <c r="N604" s="2"/>
    </row>
    <row r="605" spans="8:14" ht="14.25">
      <c r="H605" s="2"/>
      <c r="I605" s="2"/>
      <c r="J605" s="2"/>
      <c r="K605" s="2"/>
      <c r="L605" s="2"/>
      <c r="M605" s="2"/>
      <c r="N605" s="2"/>
    </row>
    <row r="606" spans="8:14" ht="14.25">
      <c r="H606" s="2"/>
      <c r="I606" s="2"/>
      <c r="J606" s="2"/>
      <c r="K606" s="2"/>
      <c r="L606" s="2"/>
      <c r="M606" s="2"/>
      <c r="N606" s="2"/>
    </row>
    <row r="607" spans="8:14" ht="14.25">
      <c r="H607" s="2"/>
      <c r="I607" s="2"/>
      <c r="J607" s="2"/>
      <c r="K607" s="2"/>
      <c r="L607" s="2"/>
      <c r="M607" s="2"/>
      <c r="N607" s="2"/>
    </row>
    <row r="608" spans="8:14" ht="14.25">
      <c r="H608" s="2"/>
      <c r="I608" s="2"/>
      <c r="J608" s="2"/>
      <c r="K608" s="2"/>
      <c r="L608" s="2"/>
      <c r="M608" s="2"/>
      <c r="N608" s="2"/>
    </row>
    <row r="609" spans="8:14" ht="14.25">
      <c r="H609" s="2"/>
      <c r="I609" s="2"/>
      <c r="J609" s="2"/>
      <c r="K609" s="2"/>
      <c r="L609" s="2"/>
      <c r="M609" s="2"/>
      <c r="N609" s="2"/>
    </row>
    <row r="610" spans="8:14" ht="14.25">
      <c r="H610" s="2"/>
      <c r="I610" s="2"/>
      <c r="J610" s="2"/>
      <c r="K610" s="2"/>
      <c r="L610" s="2"/>
      <c r="M610" s="2"/>
      <c r="N610" s="2"/>
    </row>
    <row r="611" spans="8:14" ht="14.25">
      <c r="H611" s="2"/>
      <c r="I611" s="2"/>
      <c r="J611" s="2"/>
      <c r="K611" s="2"/>
      <c r="L611" s="2"/>
      <c r="M611" s="2"/>
      <c r="N611" s="2"/>
    </row>
    <row r="612" spans="8:14" ht="14.25">
      <c r="H612" s="2"/>
      <c r="I612" s="2"/>
      <c r="J612" s="2"/>
      <c r="K612" s="2"/>
      <c r="L612" s="2"/>
      <c r="M612" s="2"/>
      <c r="N612" s="2"/>
    </row>
    <row r="613" spans="8:14" ht="14.25">
      <c r="H613" s="2"/>
      <c r="I613" s="2"/>
      <c r="J613" s="2"/>
      <c r="K613" s="2"/>
      <c r="L613" s="2"/>
      <c r="M613" s="2"/>
      <c r="N613" s="2"/>
    </row>
    <row r="614" spans="8:14" ht="14.25">
      <c r="H614" s="2"/>
      <c r="I614" s="2"/>
      <c r="J614" s="2"/>
      <c r="K614" s="2"/>
      <c r="L614" s="2"/>
      <c r="M614" s="2"/>
      <c r="N614" s="2"/>
    </row>
    <row r="615" spans="8:14" ht="14.25">
      <c r="H615" s="2"/>
      <c r="I615" s="2"/>
      <c r="J615" s="2"/>
      <c r="K615" s="2"/>
      <c r="L615" s="2"/>
      <c r="M615" s="2"/>
      <c r="N615" s="2"/>
    </row>
    <row r="616" spans="8:14" ht="14.25">
      <c r="H616" s="2"/>
      <c r="I616" s="2"/>
      <c r="J616" s="2"/>
      <c r="K616" s="2"/>
      <c r="L616" s="2"/>
      <c r="M616" s="2"/>
      <c r="N616" s="2"/>
    </row>
    <row r="617" spans="8:14" ht="14.25">
      <c r="H617" s="2"/>
      <c r="I617" s="2"/>
      <c r="J617" s="2"/>
      <c r="K617" s="2"/>
      <c r="L617" s="2"/>
      <c r="M617" s="2"/>
      <c r="N617" s="2"/>
    </row>
    <row r="618" spans="8:14" ht="14.25">
      <c r="H618" s="2"/>
      <c r="I618" s="2"/>
      <c r="J618" s="2"/>
      <c r="K618" s="2"/>
      <c r="L618" s="2"/>
      <c r="M618" s="2"/>
      <c r="N618" s="2"/>
    </row>
    <row r="619" spans="8:14" ht="14.25">
      <c r="H619" s="2"/>
      <c r="I619" s="2"/>
      <c r="J619" s="2"/>
      <c r="K619" s="2"/>
      <c r="L619" s="2"/>
      <c r="M619" s="2"/>
      <c r="N619" s="2"/>
    </row>
    <row r="620" spans="8:14" ht="14.25">
      <c r="H620" s="2"/>
      <c r="I620" s="2"/>
      <c r="J620" s="2"/>
      <c r="K620" s="2"/>
      <c r="L620" s="2"/>
      <c r="M620" s="2"/>
      <c r="N620" s="2"/>
    </row>
    <row r="621" spans="8:14" ht="14.25">
      <c r="H621" s="2"/>
      <c r="I621" s="2"/>
      <c r="J621" s="2"/>
      <c r="K621" s="2"/>
      <c r="L621" s="2"/>
      <c r="M621" s="2"/>
      <c r="N621" s="2"/>
    </row>
    <row r="622" spans="8:14" ht="14.25">
      <c r="H622" s="2"/>
      <c r="I622" s="2"/>
      <c r="J622" s="2"/>
      <c r="K622" s="2"/>
      <c r="L622" s="2"/>
      <c r="M622" s="2"/>
      <c r="N622" s="2"/>
    </row>
    <row r="623" spans="8:14" ht="14.25">
      <c r="H623" s="2"/>
      <c r="I623" s="2"/>
      <c r="J623" s="2"/>
      <c r="K623" s="2"/>
      <c r="L623" s="2"/>
      <c r="M623" s="2"/>
      <c r="N623" s="2"/>
    </row>
    <row r="624" spans="8:14" ht="14.25">
      <c r="H624" s="2"/>
      <c r="I624" s="2"/>
      <c r="J624" s="2"/>
      <c r="K624" s="2"/>
      <c r="L624" s="2"/>
      <c r="M624" s="2"/>
      <c r="N624" s="2"/>
    </row>
    <row r="625" spans="8:14" ht="14.25">
      <c r="H625" s="2"/>
      <c r="I625" s="2"/>
      <c r="J625" s="2"/>
      <c r="K625" s="2"/>
      <c r="L625" s="2"/>
      <c r="M625" s="2"/>
      <c r="N625" s="2"/>
    </row>
    <row r="626" spans="8:14" ht="14.25">
      <c r="H626" s="2"/>
      <c r="I626" s="2"/>
      <c r="J626" s="2"/>
      <c r="K626" s="2"/>
      <c r="L626" s="2"/>
      <c r="M626" s="2"/>
      <c r="N626" s="2"/>
    </row>
    <row r="627" spans="8:14" ht="14.25">
      <c r="H627" s="2"/>
      <c r="I627" s="2"/>
      <c r="J627" s="2"/>
      <c r="K627" s="2"/>
      <c r="L627" s="2"/>
      <c r="M627" s="2"/>
      <c r="N627" s="2"/>
    </row>
    <row r="628" spans="8:14" ht="14.25">
      <c r="H628" s="2"/>
      <c r="I628" s="2"/>
      <c r="J628" s="2"/>
      <c r="K628" s="2"/>
      <c r="L628" s="2"/>
      <c r="M628" s="2"/>
      <c r="N628" s="2"/>
    </row>
    <row r="629" spans="8:14" ht="14.25">
      <c r="H629" s="2"/>
      <c r="I629" s="2"/>
      <c r="J629" s="2"/>
      <c r="K629" s="2"/>
      <c r="L629" s="2"/>
      <c r="M629" s="2"/>
      <c r="N629" s="2"/>
    </row>
    <row r="630" spans="8:14" ht="14.25">
      <c r="H630" s="2"/>
      <c r="I630" s="2"/>
      <c r="J630" s="2"/>
      <c r="K630" s="2"/>
      <c r="L630" s="2"/>
      <c r="M630" s="2"/>
      <c r="N630" s="2"/>
    </row>
    <row r="631" spans="8:14" ht="14.25">
      <c r="H631" s="2"/>
      <c r="I631" s="2"/>
      <c r="J631" s="2"/>
      <c r="K631" s="2"/>
      <c r="L631" s="2"/>
      <c r="M631" s="2"/>
      <c r="N631" s="2"/>
    </row>
    <row r="632" spans="8:14" ht="14.25">
      <c r="H632" s="2"/>
      <c r="I632" s="2"/>
      <c r="J632" s="2"/>
      <c r="K632" s="2"/>
      <c r="L632" s="2"/>
      <c r="M632" s="2"/>
      <c r="N632" s="2"/>
    </row>
    <row r="633" spans="8:14" ht="14.25">
      <c r="H633" s="2"/>
      <c r="I633" s="2"/>
      <c r="J633" s="2"/>
      <c r="K633" s="2"/>
      <c r="L633" s="2"/>
      <c r="M633" s="2"/>
      <c r="N633" s="2"/>
    </row>
    <row r="634" spans="8:14" ht="14.25">
      <c r="H634" s="2"/>
      <c r="I634" s="2"/>
      <c r="J634" s="2"/>
      <c r="K634" s="2"/>
      <c r="L634" s="2"/>
      <c r="M634" s="2"/>
      <c r="N634" s="2"/>
    </row>
    <row r="635" spans="8:14" ht="14.25">
      <c r="H635" s="2"/>
      <c r="I635" s="2"/>
      <c r="J635" s="2"/>
      <c r="K635" s="2"/>
      <c r="L635" s="2"/>
      <c r="M635" s="2"/>
      <c r="N635" s="2"/>
    </row>
    <row r="636" spans="8:14" ht="14.25">
      <c r="H636" s="2"/>
      <c r="I636" s="2"/>
      <c r="J636" s="2"/>
      <c r="K636" s="2"/>
      <c r="L636" s="2"/>
      <c r="M636" s="2"/>
      <c r="N636" s="2"/>
    </row>
    <row r="637" spans="8:14" ht="14.25">
      <c r="H637" s="2"/>
      <c r="I637" s="2"/>
      <c r="J637" s="2"/>
      <c r="K637" s="2"/>
      <c r="L637" s="2"/>
      <c r="M637" s="2"/>
      <c r="N637" s="2"/>
    </row>
    <row r="638" spans="8:14" ht="14.25">
      <c r="H638" s="2"/>
      <c r="I638" s="2"/>
      <c r="J638" s="2"/>
      <c r="K638" s="2"/>
      <c r="L638" s="2"/>
      <c r="M638" s="2"/>
      <c r="N638" s="2"/>
    </row>
    <row r="639" spans="8:14" ht="14.25">
      <c r="H639" s="2"/>
      <c r="I639" s="2"/>
      <c r="J639" s="2"/>
      <c r="K639" s="2"/>
      <c r="L639" s="2"/>
      <c r="M639" s="2"/>
      <c r="N639" s="2"/>
    </row>
    <row r="640" spans="8:14" ht="14.25">
      <c r="H640" s="2"/>
      <c r="I640" s="2"/>
      <c r="J640" s="2"/>
      <c r="K640" s="2"/>
      <c r="L640" s="2"/>
      <c r="M640" s="2"/>
      <c r="N640" s="2"/>
    </row>
    <row r="641" spans="8:14" ht="14.25">
      <c r="H641" s="2"/>
      <c r="I641" s="2"/>
      <c r="J641" s="2"/>
      <c r="K641" s="2"/>
      <c r="L641" s="2"/>
      <c r="M641" s="2"/>
      <c r="N641" s="2"/>
    </row>
    <row r="642" spans="8:14" ht="14.25">
      <c r="H642" s="2"/>
      <c r="I642" s="2"/>
      <c r="J642" s="2"/>
      <c r="K642" s="2"/>
      <c r="L642" s="2"/>
      <c r="M642" s="2"/>
      <c r="N642" s="2"/>
    </row>
    <row r="643" spans="8:14" ht="14.25">
      <c r="H643" s="2"/>
      <c r="I643" s="2"/>
      <c r="J643" s="2"/>
      <c r="K643" s="2"/>
      <c r="L643" s="2"/>
      <c r="M643" s="2"/>
      <c r="N643" s="2"/>
    </row>
    <row r="644" spans="8:14" ht="14.25">
      <c r="H644" s="2"/>
      <c r="I644" s="2"/>
      <c r="J644" s="2"/>
      <c r="K644" s="2"/>
      <c r="L644" s="2"/>
      <c r="M644" s="2"/>
      <c r="N644" s="2"/>
    </row>
    <row r="645" spans="8:14" ht="14.25">
      <c r="H645" s="2"/>
      <c r="I645" s="2"/>
      <c r="J645" s="2"/>
      <c r="K645" s="2"/>
      <c r="L645" s="2"/>
      <c r="M645" s="2"/>
      <c r="N645" s="2"/>
    </row>
    <row r="646" spans="8:14" ht="14.25">
      <c r="H646" s="2"/>
      <c r="I646" s="2"/>
      <c r="J646" s="2"/>
      <c r="K646" s="2"/>
      <c r="L646" s="2"/>
      <c r="M646" s="2"/>
      <c r="N646" s="2"/>
    </row>
    <row r="647" spans="8:14" ht="14.25">
      <c r="H647" s="2"/>
      <c r="I647" s="2"/>
      <c r="J647" s="2"/>
      <c r="K647" s="2"/>
      <c r="L647" s="2"/>
      <c r="M647" s="2"/>
      <c r="N647" s="2"/>
    </row>
    <row r="648" spans="8:14" ht="14.25">
      <c r="H648" s="2"/>
      <c r="I648" s="2"/>
      <c r="J648" s="2"/>
      <c r="K648" s="2"/>
      <c r="L648" s="2"/>
      <c r="M648" s="2"/>
      <c r="N648" s="2"/>
    </row>
    <row r="649" spans="8:14" ht="14.25">
      <c r="H649" s="2"/>
      <c r="I649" s="2"/>
      <c r="J649" s="2"/>
      <c r="K649" s="2"/>
      <c r="L649" s="2"/>
      <c r="M649" s="2"/>
      <c r="N649" s="2"/>
    </row>
    <row r="650" spans="8:14" ht="14.25">
      <c r="H650" s="2"/>
      <c r="I650" s="2"/>
      <c r="J650" s="2"/>
      <c r="K650" s="2"/>
      <c r="L650" s="2"/>
      <c r="M650" s="2"/>
      <c r="N650" s="2"/>
    </row>
    <row r="651" spans="8:14" ht="14.25">
      <c r="H651" s="2"/>
      <c r="I651" s="2"/>
      <c r="J651" s="2"/>
      <c r="K651" s="2"/>
      <c r="L651" s="2"/>
      <c r="M651" s="2"/>
      <c r="N651" s="2"/>
    </row>
    <row r="652" spans="8:14" ht="14.25">
      <c r="H652" s="2"/>
      <c r="I652" s="2"/>
      <c r="J652" s="2"/>
      <c r="K652" s="2"/>
      <c r="L652" s="2"/>
      <c r="M652" s="2"/>
      <c r="N652" s="2"/>
    </row>
    <row r="653" spans="8:14" ht="14.25">
      <c r="H653" s="2"/>
      <c r="I653" s="2"/>
      <c r="J653" s="2"/>
      <c r="K653" s="2"/>
      <c r="L653" s="2"/>
      <c r="M653" s="2"/>
      <c r="N653" s="2"/>
    </row>
    <row r="654" spans="8:14" ht="14.25">
      <c r="H654" s="2"/>
      <c r="I654" s="2"/>
      <c r="J654" s="2"/>
      <c r="K654" s="2"/>
      <c r="L654" s="2"/>
      <c r="M654" s="2"/>
      <c r="N654" s="2"/>
    </row>
    <row r="655" spans="8:14" ht="14.25">
      <c r="H655" s="2"/>
      <c r="I655" s="2"/>
      <c r="J655" s="2"/>
      <c r="K655" s="2"/>
      <c r="L655" s="2"/>
      <c r="M655" s="2"/>
      <c r="N655" s="2"/>
    </row>
    <row r="656" spans="8:14" ht="14.25">
      <c r="H656" s="2"/>
      <c r="I656" s="2"/>
      <c r="J656" s="2"/>
      <c r="K656" s="2"/>
      <c r="L656" s="2"/>
      <c r="M656" s="2"/>
      <c r="N656" s="2"/>
    </row>
    <row r="657" spans="8:14" ht="14.25">
      <c r="H657" s="2"/>
      <c r="I657" s="2"/>
      <c r="J657" s="2"/>
      <c r="K657" s="2"/>
      <c r="L657" s="2"/>
      <c r="M657" s="2"/>
      <c r="N657" s="2"/>
    </row>
    <row r="658" spans="8:14" ht="14.25">
      <c r="H658" s="2"/>
      <c r="I658" s="2"/>
      <c r="J658" s="2"/>
      <c r="K658" s="2"/>
      <c r="L658" s="2"/>
      <c r="M658" s="2"/>
      <c r="N658" s="2"/>
    </row>
    <row r="659" spans="8:14" ht="14.25">
      <c r="H659" s="2"/>
      <c r="I659" s="2"/>
      <c r="J659" s="2"/>
      <c r="K659" s="2"/>
      <c r="L659" s="2"/>
      <c r="M659" s="2"/>
      <c r="N659" s="2"/>
    </row>
    <row r="660" spans="8:14" ht="14.25">
      <c r="H660" s="2"/>
      <c r="I660" s="2"/>
      <c r="J660" s="2"/>
      <c r="K660" s="2"/>
      <c r="L660" s="2"/>
      <c r="M660" s="2"/>
      <c r="N660" s="2"/>
    </row>
    <row r="661" spans="8:14" ht="14.25">
      <c r="H661" s="2"/>
      <c r="I661" s="2"/>
      <c r="J661" s="2"/>
      <c r="K661" s="2"/>
      <c r="L661" s="2"/>
      <c r="M661" s="2"/>
      <c r="N661" s="2"/>
    </row>
    <row r="662" spans="8:14" ht="14.25">
      <c r="H662" s="2"/>
      <c r="I662" s="2"/>
      <c r="J662" s="2"/>
      <c r="K662" s="2"/>
      <c r="L662" s="2"/>
      <c r="M662" s="2"/>
      <c r="N662" s="2"/>
    </row>
    <row r="663" spans="8:14" ht="14.25">
      <c r="H663" s="2"/>
      <c r="I663" s="2"/>
      <c r="J663" s="2"/>
      <c r="K663" s="2"/>
      <c r="L663" s="2"/>
      <c r="M663" s="2"/>
      <c r="N663" s="2"/>
    </row>
    <row r="664" spans="8:14" ht="14.25">
      <c r="H664" s="2"/>
      <c r="I664" s="2"/>
      <c r="J664" s="2"/>
      <c r="K664" s="2"/>
      <c r="L664" s="2"/>
      <c r="M664" s="2"/>
      <c r="N664" s="2"/>
    </row>
  </sheetData>
  <sheetProtection/>
  <mergeCells count="6">
    <mergeCell ref="L196:N196"/>
    <mergeCell ref="J196:K196"/>
    <mergeCell ref="H196:I196"/>
    <mergeCell ref="H6:I6"/>
    <mergeCell ref="J6:K6"/>
    <mergeCell ref="L6:N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Chicago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H. Cochrane</dc:creator>
  <cp:keywords/>
  <dc:description/>
  <cp:lastModifiedBy>Cochrane, John H.</cp:lastModifiedBy>
  <dcterms:created xsi:type="dcterms:W3CDTF">2010-04-30T20:21:18Z</dcterms:created>
  <dcterms:modified xsi:type="dcterms:W3CDTF">2013-11-25T19:33:27Z</dcterms:modified>
  <cp:category/>
  <cp:version/>
  <cp:contentType/>
  <cp:contentStatus/>
</cp:coreProperties>
</file>