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24" windowHeight="37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<sst xmlns="http://schemas.openxmlformats.org/spreadsheetml/2006/main" count="558" uniqueCount="276">
  <si>
    <t xml:space="preserve">   </t>
  </si>
  <si>
    <t xml:space="preserve">                </t>
  </si>
  <si>
    <t xml:space="preserve">        </t>
  </si>
  <si>
    <t>Speed</t>
  </si>
  <si>
    <t>Distance</t>
  </si>
  <si>
    <t>Points</t>
  </si>
  <si>
    <t xml:space="preserve">ID </t>
  </si>
  <si>
    <t xml:space="preserve">Name            </t>
  </si>
  <si>
    <t xml:space="preserve">Glider  </t>
  </si>
  <si>
    <t>Hndcp</t>
  </si>
  <si>
    <t>Actual</t>
  </si>
  <si>
    <t xml:space="preserve">Shakman, Michael    </t>
  </si>
  <si>
    <t xml:space="preserve"> G1</t>
  </si>
  <si>
    <t xml:space="preserve">Macys, Robert       </t>
  </si>
  <si>
    <t xml:space="preserve">Ventus 2b </t>
  </si>
  <si>
    <t xml:space="preserve"> AY</t>
  </si>
  <si>
    <t xml:space="preserve">Akerley, Mark       </t>
  </si>
  <si>
    <t xml:space="preserve">Discus cs </t>
  </si>
  <si>
    <t xml:space="preserve"> J7</t>
  </si>
  <si>
    <t xml:space="preserve">Kilian, Herb        </t>
  </si>
  <si>
    <t xml:space="preserve">LS-8-15   </t>
  </si>
  <si>
    <t xml:space="preserve">Borycki, Marek      </t>
  </si>
  <si>
    <t>Task</t>
  </si>
  <si>
    <t>Remarks</t>
  </si>
  <si>
    <t>Code</t>
  </si>
  <si>
    <t>Ridenour, Neal</t>
  </si>
  <si>
    <t>Time</t>
  </si>
  <si>
    <t>Hr</t>
  </si>
  <si>
    <t>Min</t>
  </si>
  <si>
    <t>Sec</t>
  </si>
  <si>
    <t xml:space="preserve">Distance points are 600+ dist/longer finisher dist + 25 airport bonus, but no more than 1000. </t>
  </si>
  <si>
    <t xml:space="preserve">Note: To accommodate different tasks, and avoid day devaluation, I take the raw speeds calculated by winscore, then score is handicap*speed/winner's speed. </t>
  </si>
  <si>
    <t>ASW24</t>
  </si>
  <si>
    <t>H2O</t>
  </si>
  <si>
    <t>Hcp</t>
  </si>
  <si>
    <t>DeRosa, John</t>
  </si>
  <si>
    <t>DG101G</t>
  </si>
  <si>
    <t>67R</t>
  </si>
  <si>
    <t>SH</t>
  </si>
  <si>
    <t xml:space="preserve">Cochrane, John </t>
  </si>
  <si>
    <t>CUMULATIVE SCORES</t>
  </si>
  <si>
    <t>Spitz, Bob</t>
  </si>
  <si>
    <t>Russell, Jeff</t>
  </si>
  <si>
    <t>Score</t>
  </si>
  <si>
    <t>#flights</t>
  </si>
  <si>
    <t>Konrath, Ray</t>
  </si>
  <si>
    <t>Dziedzic, Jan</t>
  </si>
  <si>
    <t>ASG29-18</t>
  </si>
  <si>
    <t>Eisenbeiss, Duane</t>
  </si>
  <si>
    <t>2011 NISC Scoresheet</t>
  </si>
  <si>
    <t>1:31 on course but MAT is 2 hr minium</t>
  </si>
  <si>
    <t>79,12,38,48</t>
  </si>
  <si>
    <t>79,59,1,61,47,73,14,79</t>
  </si>
  <si>
    <t>1:27:06 on course but MAT is 2 hr minimum</t>
  </si>
  <si>
    <t>22,68,23,4</t>
  </si>
  <si>
    <t>24,21,17,48,38</t>
  </si>
  <si>
    <t>10.21,61,1,79,61</t>
  </si>
  <si>
    <t>87,</t>
  </si>
  <si>
    <t>57 point penalty, didn't get to woodlake. File has no altitude information</t>
  </si>
  <si>
    <t>Shakman, Michael</t>
  </si>
  <si>
    <t>12,56,38,48,44,1,79,47</t>
  </si>
  <si>
    <t>12,56,38</t>
  </si>
  <si>
    <t>MT, speed scored for 2 hours</t>
  </si>
  <si>
    <t>Chose earlier start to avoid 117 point penalty. 2 minute rule!</t>
  </si>
  <si>
    <t>79,59,12,56,38,48,1,14,73,79,47</t>
  </si>
  <si>
    <t>7H</t>
  </si>
  <si>
    <t>Norton, Robert</t>
  </si>
  <si>
    <t>LS3-A</t>
  </si>
  <si>
    <t>79,47,1,14,73</t>
  </si>
  <si>
    <t>79,59,12,56,38,73,47</t>
  </si>
  <si>
    <t>23 point finish penalty</t>
  </si>
  <si>
    <t>Borycki, Marek</t>
  </si>
  <si>
    <t>SZD-55</t>
  </si>
  <si>
    <t>Kilian Herb</t>
  </si>
  <si>
    <t>LS8-15</t>
  </si>
  <si>
    <t>Actual speed 36.35 in 1:41:33</t>
  </si>
  <si>
    <t>Akerley, Mark</t>
  </si>
  <si>
    <t>Discus CS</t>
  </si>
  <si>
    <t>79,61,21,73,14,1,25,61</t>
  </si>
  <si>
    <t>87,2,23,2,87,21,61&gt;1</t>
  </si>
  <si>
    <t>6121,87,2</t>
  </si>
  <si>
    <t>Landout at Morris</t>
  </si>
  <si>
    <t>ASW27</t>
  </si>
  <si>
    <t>Kilian, Herb</t>
  </si>
  <si>
    <t>LS8-5</t>
  </si>
  <si>
    <t>Actual speed 47.3 mph in 1:34:34; 11 point finish penalty</t>
  </si>
  <si>
    <t>44,48,38,44,48,47</t>
  </si>
  <si>
    <t>44,48,38,44</t>
  </si>
  <si>
    <t>ASW 27</t>
  </si>
  <si>
    <t>ASW 24</t>
  </si>
  <si>
    <t>ASG29-15</t>
  </si>
  <si>
    <t>LS3</t>
  </si>
  <si>
    <t>Incomplete flight log</t>
  </si>
  <si>
    <t>56,47,73,12,56</t>
  </si>
  <si>
    <t>61,69,75,43,38,56</t>
  </si>
  <si>
    <t>12,38,48,17,1,47,73</t>
  </si>
  <si>
    <t>61,79,1,14,79,1,14,47</t>
  </si>
  <si>
    <t>Jan Dzedzic</t>
  </si>
  <si>
    <t>1.5 hr declared MAT</t>
  </si>
  <si>
    <t>Cochrane, John</t>
  </si>
  <si>
    <t>Ziebinski, Jacek</t>
  </si>
  <si>
    <t>45, 36, 84, 2, 87</t>
  </si>
  <si>
    <t>45,10,21</t>
  </si>
  <si>
    <t>45,36,84,2,87</t>
  </si>
  <si>
    <t>69,45,24,74,69</t>
  </si>
  <si>
    <t>69,45,24,74,10,36</t>
  </si>
  <si>
    <t>45,36,24,86,36</t>
  </si>
  <si>
    <t>IGC file problem</t>
  </si>
  <si>
    <t>Ventus 2B</t>
  </si>
  <si>
    <t>PIK-20</t>
  </si>
  <si>
    <t>38,48,44,25,20,61,1,47</t>
  </si>
  <si>
    <t>69,87,21,14,47,73,14,147</t>
  </si>
  <si>
    <t>61,21,73,47</t>
  </si>
  <si>
    <t>25,43,44,79,47</t>
  </si>
  <si>
    <t>25,61,14,47,1,14,47</t>
  </si>
  <si>
    <t>Shakman, Mike</t>
  </si>
  <si>
    <t>2 hour mat</t>
  </si>
  <si>
    <t>59,79,47,1,20</t>
  </si>
  <si>
    <t>59,1,20,25,44</t>
  </si>
  <si>
    <t>59,73,79,17</t>
  </si>
  <si>
    <t>Finish altitude 1088 MSL, 87 point penalty</t>
  </si>
  <si>
    <t>17,48,38,1,25,44,79,47,73,6,14</t>
  </si>
  <si>
    <t>38,48,1,25,44,1,14,61,47</t>
  </si>
  <si>
    <t>48,1,25,44</t>
  </si>
  <si>
    <t>38,48,1,25,44</t>
  </si>
  <si>
    <t>25,44,17,25,61,1,79,47</t>
  </si>
  <si>
    <t xml:space="preserve">De Rosa, John </t>
  </si>
  <si>
    <t>70,74,7,68</t>
  </si>
  <si>
    <t>DG101</t>
  </si>
  <si>
    <t>Finish 1286MSL 48 point penalty</t>
  </si>
  <si>
    <t xml:space="preserve">Kilian, Herb </t>
  </si>
  <si>
    <t>38,48,17,79,1,73,61,47,79</t>
  </si>
  <si>
    <t>25,72,38,56,47,73,14</t>
  </si>
  <si>
    <t>44,17,38,72,43,25,1,73</t>
  </si>
  <si>
    <t>44,17,38,72,43,25</t>
  </si>
  <si>
    <t>47,73,23,2,73,61</t>
  </si>
  <si>
    <t>47,73,61,87,2,23,73,61</t>
  </si>
  <si>
    <t>73,61,1,14,73</t>
  </si>
  <si>
    <t>47,73,14</t>
  </si>
  <si>
    <t>Molidor, Gerry</t>
  </si>
  <si>
    <t>LS3-a</t>
  </si>
  <si>
    <t>7,60,22</t>
  </si>
  <si>
    <t>71 point finish penalty</t>
  </si>
  <si>
    <t>38,44,1,47,79,14,47</t>
  </si>
  <si>
    <t>Ackerley, Mark</t>
  </si>
  <si>
    <t>Kroesch, Don</t>
  </si>
  <si>
    <t>Hobbs, Kevin</t>
  </si>
  <si>
    <t>F</t>
  </si>
  <si>
    <t>Only GPS altitude in flight log</t>
  </si>
  <si>
    <t>Only GPS altitude in flight log. Flight less than minimum distance.</t>
  </si>
  <si>
    <t>38,79,1,61,47,14,61,47</t>
  </si>
  <si>
    <t>Boricky, Marek</t>
  </si>
  <si>
    <t>SZD55</t>
  </si>
  <si>
    <t>25,67,79</t>
  </si>
  <si>
    <t>25,67,20,61</t>
  </si>
  <si>
    <t>73,61,21,2,73</t>
  </si>
  <si>
    <t>61,21,87,73,47,79</t>
  </si>
  <si>
    <t>61,21,87,2,61,1,79,73</t>
  </si>
  <si>
    <t>61,1,79,47,73,21,79,47,14</t>
  </si>
  <si>
    <t>84,74,4,15,3,23,47,79,38</t>
  </si>
  <si>
    <t>21,73,61,1,79,47,73,61,14</t>
  </si>
  <si>
    <t>21,84,74,87,21,47,1,79,38</t>
  </si>
  <si>
    <t>79,59,38,67,25</t>
  </si>
  <si>
    <t>Macys, Bob</t>
  </si>
  <si>
    <t>79,61,48,38,43,25,75,20,61</t>
  </si>
  <si>
    <t>79,1,61,48,38,43,25,75,44,79,47</t>
  </si>
  <si>
    <t>21,84,74,87,21,47</t>
  </si>
  <si>
    <t>MT</t>
  </si>
  <si>
    <t>ASW28</t>
  </si>
  <si>
    <t>61,38,25,75,44</t>
  </si>
  <si>
    <t>Weck, Geoff</t>
  </si>
  <si>
    <t>68,70,4,15,70</t>
  </si>
  <si>
    <t>87,2,73,47,79,17,48,38,47</t>
  </si>
  <si>
    <t>38,79,1,61,79,47,73,14</t>
  </si>
  <si>
    <t>73,21,61,1,79,47</t>
  </si>
  <si>
    <t>61,25,79,47,14,61</t>
  </si>
  <si>
    <t>Molidor III, Gerry</t>
  </si>
  <si>
    <t>Ventus2B</t>
  </si>
  <si>
    <t>79,47,73,87</t>
  </si>
  <si>
    <t>47,73,61,1,47,73,1,61</t>
  </si>
  <si>
    <t>47,61,1,47,73,14,1,47</t>
  </si>
  <si>
    <t>47,61,1,47,73,61</t>
  </si>
  <si>
    <t>47,73,14,1,61</t>
  </si>
  <si>
    <t xml:space="preserve">Hcp distance &lt; 40 mi. </t>
  </si>
  <si>
    <t>79,61,1,47&gt;1</t>
  </si>
  <si>
    <t>79,61,47</t>
  </si>
  <si>
    <t>Landout Joliet</t>
  </si>
  <si>
    <t>&lt; minimum distance</t>
  </si>
  <si>
    <t>25,61,47,79</t>
  </si>
  <si>
    <t>79,61,21,2,73,14</t>
  </si>
  <si>
    <t>25,20,61&gt;1</t>
  </si>
  <si>
    <t>73,25,78,1,47,73,1,47</t>
  </si>
  <si>
    <t>47,73,20,25,1,47,73,14</t>
  </si>
  <si>
    <t>47,73,1,44,47,73,79</t>
  </si>
  <si>
    <t>73,20,25,44</t>
  </si>
  <si>
    <t>25,61,73,44,47</t>
  </si>
  <si>
    <t>61,25</t>
  </si>
  <si>
    <t>LS8-18</t>
  </si>
  <si>
    <t>47,1,61,14,47</t>
  </si>
  <si>
    <t>38,49,52,56,12,38,79,1,14,73,47</t>
  </si>
  <si>
    <t>38,49,52,56,12,38</t>
  </si>
  <si>
    <t>38,49,56,12,38,79,47,73,14,1,79,47</t>
  </si>
  <si>
    <t>79,17,44,25,1,14,47</t>
  </si>
  <si>
    <t>47,79,1,61,14,47</t>
  </si>
  <si>
    <t>Shakman, Micahel</t>
  </si>
  <si>
    <t>25,67,23,4,84,20</t>
  </si>
  <si>
    <t>25,14,73,47,1,20,61,14,47</t>
  </si>
  <si>
    <t>25,14,73,47,79,1,61,87,73,47</t>
  </si>
  <si>
    <t>FP</t>
  </si>
  <si>
    <t>21,10,61,1,17,48,38,79,14</t>
  </si>
  <si>
    <t>87,47,79,1,47,73,14</t>
  </si>
  <si>
    <t>21,14,7</t>
  </si>
  <si>
    <t>84,87,47,79,73,14</t>
  </si>
  <si>
    <t>47,73,14,1,47,73,61,14</t>
  </si>
  <si>
    <t>Ratajewski, Darius</t>
  </si>
  <si>
    <t>PW5</t>
  </si>
  <si>
    <t>21,23,70,4,23,73,46,79</t>
  </si>
  <si>
    <t>79,20,21,87,84,23,6,73,59,47</t>
  </si>
  <si>
    <t>79,20,21,26,36,69,1,79</t>
  </si>
  <si>
    <t>21,23,84,87</t>
  </si>
  <si>
    <t>21,1,79,47,14,73,47</t>
  </si>
  <si>
    <t>23,84,87,23,84,87</t>
  </si>
  <si>
    <t>49,56,12,38,48,73,14</t>
  </si>
  <si>
    <t>38,49,48,12,56,79,73,14</t>
  </si>
  <si>
    <t>38,49,72,48,59,14,47</t>
  </si>
  <si>
    <t>47,14,61,79,21,47,79,59</t>
  </si>
  <si>
    <t>Cochrane, John (long)</t>
  </si>
  <si>
    <t>Cochrane, John (short)</t>
  </si>
  <si>
    <t>12,1,21,73,47,2,73,47,1,87</t>
  </si>
  <si>
    <t>79,1,61,14,21,73,14,1,79</t>
  </si>
  <si>
    <t>12,1,21,73,47,2,73,47</t>
  </si>
  <si>
    <t>12,79,47,14,73</t>
  </si>
  <si>
    <t>79,12,59,1,87,14,47,87,14,47</t>
  </si>
  <si>
    <t>Ventus2</t>
  </si>
  <si>
    <t>Ratajewski, Dariusz</t>
  </si>
  <si>
    <t>Ridneour, Neal</t>
  </si>
  <si>
    <t>47,73,61,1,47,73,61,1,47,73,14</t>
  </si>
  <si>
    <t>79,12,59,1,47,73,2,47</t>
  </si>
  <si>
    <t>47,59,12,59,79,73,61</t>
  </si>
  <si>
    <t>Molidor, Gerry III</t>
  </si>
  <si>
    <t>9,22,70,15,3,53,3,4</t>
  </si>
  <si>
    <t>73,87,47,87,84,47</t>
  </si>
  <si>
    <t>Cochrane, John (Long)</t>
  </si>
  <si>
    <t>47,44,73,14,1,47,1,61,1,47,1,61</t>
  </si>
  <si>
    <t>47,44,73,14,1,47,1,61</t>
  </si>
  <si>
    <t>47,44,14,73,1,47,1,61</t>
  </si>
  <si>
    <t>47,1,44,47</t>
  </si>
  <si>
    <t>Cochrane, John (Short)</t>
  </si>
  <si>
    <t xml:space="preserve">Shakman, Michael </t>
  </si>
  <si>
    <t>47,44,14,73,1,47</t>
  </si>
  <si>
    <t>Shakman, Michael (short)</t>
  </si>
  <si>
    <t>47,1,61</t>
  </si>
  <si>
    <t>MD</t>
  </si>
  <si>
    <t>Cochrane,  John</t>
  </si>
  <si>
    <t>20,12,38,25,75</t>
  </si>
  <si>
    <t>20,59,79,20,59,47,14</t>
  </si>
  <si>
    <t>25 point start penlaty</t>
  </si>
  <si>
    <t>20,79,59,1,20,79,61,14</t>
  </si>
  <si>
    <t>20,59,79,1,61,79,61,47</t>
  </si>
  <si>
    <t>20,79,59,75,1,14</t>
  </si>
  <si>
    <t>87,61,2,42,1,79,87,47</t>
  </si>
  <si>
    <t>87,61,12,87,73,14,47</t>
  </si>
  <si>
    <t>Watkins, Dale</t>
  </si>
  <si>
    <t>KA6</t>
  </si>
  <si>
    <t>from sky soaring</t>
  </si>
  <si>
    <t>87,61,1,42,1,87,14,47</t>
  </si>
  <si>
    <t>Invalid flight -- 1,42,1</t>
  </si>
  <si>
    <t>87,61,1,42</t>
  </si>
  <si>
    <t>87,61,1,14,84,61,47</t>
  </si>
  <si>
    <t>87,61,21,87,2,73,47,14</t>
  </si>
  <si>
    <t>87,61,1,2,87</t>
  </si>
  <si>
    <t>7,11,68</t>
  </si>
  <si>
    <t>Molidor,  Gerry III</t>
  </si>
  <si>
    <t>61,73,47,79</t>
  </si>
  <si>
    <t>87,61,1,87,2,84,87</t>
  </si>
  <si>
    <t>87,61,84,42,1,14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</si>
</sst>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F800]dddd\,\ mmmm\ dd\,\ yyyy"/>
    <numFmt numFmtId="171" formatCode="[$-409]mmmm\ d\,\ yyyy;@"/>
    <numFmt numFmtId="172" formatCode="[$-409]d\-mmm;@"/>
    <numFmt numFmtId="17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Font="1" applyFill="1" applyAlignment="1">
      <alignment horizontal="left"/>
    </xf>
    <xf numFmtId="168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" fontId="0" fillId="0" borderId="0" xfId="0" applyNumberFormat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Border="1" applyAlignment="1">
      <alignment horizontal="left"/>
    </xf>
    <xf numFmtId="0" fontId="0" fillId="0" borderId="0" xfId="0" applyFill="1" applyBorder="1" applyAlignment="1">
      <alignment/>
    </xf>
    <xf numFmtId="1" fontId="0" fillId="0" borderId="0" xfId="0" applyNumberFormat="1" applyFont="1" applyAlignment="1">
      <alignment horizontal="left"/>
    </xf>
    <xf numFmtId="17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/>
    </xf>
    <xf numFmtId="1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89"/>
  <sheetViews>
    <sheetView tabSelected="1" zoomScalePageLayoutView="0" workbookViewId="0" topLeftCell="A197">
      <selection activeCell="A220" sqref="A220"/>
      <selection activeCell="A228" sqref="A228"/>
    </sheetView>
  </sheetViews>
  <sheetFormatPr defaultColWidth="9.140625" defaultRowHeight="15"/>
  <cols>
    <col min="1" max="1" width="7.28125" style="0" customWidth="1"/>
    <col min="2" max="2" width="8.57421875" style="0" customWidth="1"/>
    <col min="3" max="3" width="7.28125" style="0" customWidth="1"/>
    <col min="4" max="4" width="21.28125" style="0" customWidth="1"/>
    <col min="5" max="5" width="9.28125" style="0" customWidth="1"/>
    <col min="6" max="6" width="7.28125" style="0" customWidth="1"/>
    <col min="7" max="7" width="7.7109375" style="0" customWidth="1"/>
    <col min="8" max="8" width="7.57421875" style="0" customWidth="1"/>
    <col min="9" max="9" width="10.28125" style="0" customWidth="1"/>
    <col min="10" max="10" width="8.28125" style="0" customWidth="1"/>
    <col min="11" max="11" width="9.140625" style="0" customWidth="1"/>
    <col min="12" max="12" width="6.421875" style="0" customWidth="1"/>
    <col min="13" max="14" width="6.140625" style="0" customWidth="1"/>
    <col min="15" max="15" width="27.421875" style="0" customWidth="1"/>
    <col min="16" max="16" width="8.140625" style="0" customWidth="1"/>
  </cols>
  <sheetData>
    <row r="1" ht="18">
      <c r="E1" s="1" t="s">
        <v>49</v>
      </c>
    </row>
    <row r="2" ht="18">
      <c r="A2" s="1"/>
    </row>
    <row r="3" ht="14.25">
      <c r="A3" t="s">
        <v>31</v>
      </c>
    </row>
    <row r="4" ht="14.25">
      <c r="A4" t="s">
        <v>30</v>
      </c>
    </row>
    <row r="6" spans="3:16" ht="14.25">
      <c r="C6" t="s">
        <v>0</v>
      </c>
      <c r="D6" t="s">
        <v>1</v>
      </c>
      <c r="E6" t="s">
        <v>2</v>
      </c>
      <c r="H6" s="30" t="s">
        <v>3</v>
      </c>
      <c r="I6" s="30"/>
      <c r="J6" s="30" t="s">
        <v>4</v>
      </c>
      <c r="K6" s="30"/>
      <c r="L6" s="30" t="s">
        <v>26</v>
      </c>
      <c r="M6" s="30"/>
      <c r="N6" s="30"/>
      <c r="P6" t="s">
        <v>23</v>
      </c>
    </row>
    <row r="7" spans="1:17" ht="14.25">
      <c r="A7" s="6"/>
      <c r="B7" s="6" t="s">
        <v>5</v>
      </c>
      <c r="C7" s="6" t="s">
        <v>6</v>
      </c>
      <c r="D7" s="6" t="s">
        <v>7</v>
      </c>
      <c r="E7" s="6" t="s">
        <v>8</v>
      </c>
      <c r="F7" s="6" t="s">
        <v>33</v>
      </c>
      <c r="G7" s="6" t="s">
        <v>34</v>
      </c>
      <c r="H7" s="6" t="s">
        <v>34</v>
      </c>
      <c r="I7" s="6" t="s">
        <v>10</v>
      </c>
      <c r="J7" s="6" t="s">
        <v>9</v>
      </c>
      <c r="K7" s="6" t="s">
        <v>10</v>
      </c>
      <c r="L7" s="6" t="s">
        <v>27</v>
      </c>
      <c r="M7" s="6" t="s">
        <v>28</v>
      </c>
      <c r="N7" s="6" t="s">
        <v>29</v>
      </c>
      <c r="O7" s="6" t="s">
        <v>22</v>
      </c>
      <c r="P7" s="6" t="s">
        <v>24</v>
      </c>
      <c r="Q7" s="6"/>
    </row>
    <row r="8" spans="1:7" ht="14.25">
      <c r="A8" s="15">
        <v>40669</v>
      </c>
      <c r="G8" s="17"/>
    </row>
    <row r="9" spans="1:15" ht="14.25">
      <c r="A9" s="15"/>
      <c r="B9" s="3">
        <f>1000*(H9/MAX(H$9:H$10))</f>
        <v>1000</v>
      </c>
      <c r="C9" s="2" t="s">
        <v>18</v>
      </c>
      <c r="D9" t="s">
        <v>19</v>
      </c>
      <c r="E9" t="s">
        <v>20</v>
      </c>
      <c r="G9" s="18">
        <v>0.915</v>
      </c>
      <c r="H9" s="4">
        <f>+G9*(1-0.04*F9)*I9</f>
        <v>51.5145</v>
      </c>
      <c r="I9" s="4">
        <v>56.3</v>
      </c>
      <c r="J9" s="4">
        <f>+G9*(1-0.04*F9)*K9</f>
        <v>179.97135</v>
      </c>
      <c r="K9" s="4">
        <v>196.69</v>
      </c>
      <c r="L9" s="2">
        <v>2</v>
      </c>
      <c r="M9" s="2">
        <v>44</v>
      </c>
      <c r="N9" s="2">
        <v>32</v>
      </c>
      <c r="O9" t="s">
        <v>55</v>
      </c>
    </row>
    <row r="10" spans="1:15" ht="14.25">
      <c r="A10" s="15"/>
      <c r="B10" s="3">
        <f>1000*(H10/MAX(H$9:H$10))</f>
        <v>845.044404973357</v>
      </c>
      <c r="C10" s="2" t="s">
        <v>15</v>
      </c>
      <c r="D10" t="s">
        <v>16</v>
      </c>
      <c r="E10" t="s">
        <v>17</v>
      </c>
      <c r="G10" s="18">
        <v>0.939</v>
      </c>
      <c r="H10" s="4">
        <f>+G10*(1-0.04*F10)*I10</f>
        <v>43.532039999999995</v>
      </c>
      <c r="I10" s="4">
        <v>46.36</v>
      </c>
      <c r="J10" s="4">
        <f>+G10*(1-0.04*F10)*K10</f>
        <v>126.68987999999997</v>
      </c>
      <c r="K10" s="4">
        <v>134.92</v>
      </c>
      <c r="L10" s="2">
        <v>2</v>
      </c>
      <c r="M10" s="2">
        <v>54</v>
      </c>
      <c r="N10" s="2">
        <v>37</v>
      </c>
      <c r="O10" t="s">
        <v>56</v>
      </c>
    </row>
    <row r="11" spans="1:16" ht="14.25">
      <c r="A11" s="15"/>
      <c r="B11" s="3">
        <f>1000*(H11/MAX(H$9:H$10))</f>
        <v>742.6646866416252</v>
      </c>
      <c r="C11" s="2">
        <v>24</v>
      </c>
      <c r="D11" t="s">
        <v>46</v>
      </c>
      <c r="E11" t="s">
        <v>32</v>
      </c>
      <c r="G11" s="18">
        <v>0.94</v>
      </c>
      <c r="H11" s="4">
        <f>+G11*(1-0.04*F11)*I11</f>
        <v>38.258</v>
      </c>
      <c r="I11" s="4">
        <v>40.7</v>
      </c>
      <c r="J11" s="4">
        <f>+G11*(1-0.04*F11)*K11</f>
        <v>47</v>
      </c>
      <c r="K11" s="4">
        <v>50</v>
      </c>
      <c r="L11" s="2">
        <v>2</v>
      </c>
      <c r="M11" s="2">
        <v>30</v>
      </c>
      <c r="N11" s="2">
        <v>49</v>
      </c>
      <c r="O11" t="s">
        <v>57</v>
      </c>
      <c r="P11" t="s">
        <v>58</v>
      </c>
    </row>
    <row r="12" spans="1:14" ht="14.25">
      <c r="A12" s="15"/>
      <c r="B12" s="3"/>
      <c r="C12" s="2"/>
      <c r="G12" s="18"/>
      <c r="H12" s="4"/>
      <c r="I12" s="4"/>
      <c r="J12" s="4"/>
      <c r="K12" s="4"/>
      <c r="L12" s="2"/>
      <c r="M12" s="2"/>
      <c r="N12" s="2"/>
    </row>
    <row r="13" spans="1:14" ht="14.25">
      <c r="A13" s="15">
        <v>40671</v>
      </c>
      <c r="B13" s="5"/>
      <c r="C13" s="2"/>
      <c r="G13" s="18"/>
      <c r="H13" s="4"/>
      <c r="I13" s="4"/>
      <c r="J13" s="4"/>
      <c r="K13" s="4"/>
      <c r="L13" s="2"/>
      <c r="M13" s="2"/>
      <c r="N13" s="2"/>
    </row>
    <row r="14" spans="1:15" ht="14.25">
      <c r="A14" s="15"/>
      <c r="B14" s="3">
        <f>1000*(H14/MAX(H$14:H$16))</f>
        <v>1000</v>
      </c>
      <c r="C14" s="2" t="s">
        <v>38</v>
      </c>
      <c r="D14" t="s">
        <v>59</v>
      </c>
      <c r="E14" t="s">
        <v>47</v>
      </c>
      <c r="G14" s="18">
        <v>0.855</v>
      </c>
      <c r="H14" s="4">
        <f>+G14*(1-0.04*F14)*I14</f>
        <v>49.61565</v>
      </c>
      <c r="I14" s="4">
        <v>58.03</v>
      </c>
      <c r="J14" s="4">
        <f>+G14*(1-0.04*F14)*K14</f>
        <v>105.84045</v>
      </c>
      <c r="K14" s="4">
        <v>123.79</v>
      </c>
      <c r="L14" s="2">
        <v>2</v>
      </c>
      <c r="M14" s="2">
        <v>8</v>
      </c>
      <c r="N14" s="2">
        <v>0</v>
      </c>
      <c r="O14" t="s">
        <v>60</v>
      </c>
    </row>
    <row r="15" spans="1:16" ht="14.25">
      <c r="A15" s="15"/>
      <c r="B15" s="3">
        <f>1000*(H15/MAX(H$14:H$16))</f>
        <v>817.1544663830869</v>
      </c>
      <c r="C15" s="2" t="s">
        <v>18</v>
      </c>
      <c r="D15" t="s">
        <v>19</v>
      </c>
      <c r="E15" t="s">
        <v>20</v>
      </c>
      <c r="G15" s="18">
        <v>0.915</v>
      </c>
      <c r="H15" s="4">
        <f>+G15*(1-0.04*F15)*I15</f>
        <v>40.54365000000001</v>
      </c>
      <c r="I15" s="4">
        <v>44.31</v>
      </c>
      <c r="J15" s="4">
        <f>+G15*(1-0.04*F15)*K15</f>
        <v>86.742</v>
      </c>
      <c r="K15" s="4">
        <v>94.8</v>
      </c>
      <c r="L15" s="2">
        <v>1</v>
      </c>
      <c r="M15" s="2">
        <v>37</v>
      </c>
      <c r="N15" s="2">
        <v>21</v>
      </c>
      <c r="O15" t="s">
        <v>61</v>
      </c>
      <c r="P15" t="s">
        <v>62</v>
      </c>
    </row>
    <row r="16" spans="1:15" ht="14.25">
      <c r="A16" s="15"/>
      <c r="B16" s="3">
        <f>1000*(H16/MAX(H$14:H$16))</f>
        <v>800.0741701459116</v>
      </c>
      <c r="C16" s="2">
        <v>24</v>
      </c>
      <c r="D16" t="s">
        <v>46</v>
      </c>
      <c r="E16" t="s">
        <v>32</v>
      </c>
      <c r="G16" s="18">
        <v>0.94</v>
      </c>
      <c r="H16" s="4">
        <f>+G16*(1-0.04*F16)*I16</f>
        <v>39.6962</v>
      </c>
      <c r="I16" s="4">
        <v>42.23</v>
      </c>
      <c r="J16" s="4">
        <f>+G16*(1-0.04*F16)*K16</f>
        <v>88.6796</v>
      </c>
      <c r="K16" s="4">
        <v>94.34</v>
      </c>
      <c r="L16" s="2">
        <v>2</v>
      </c>
      <c r="M16" s="2">
        <v>5</v>
      </c>
      <c r="N16" s="2">
        <v>59</v>
      </c>
      <c r="O16" t="s">
        <v>61</v>
      </c>
    </row>
    <row r="17" spans="1:14" ht="14.25">
      <c r="A17" s="15"/>
      <c r="B17" s="3"/>
      <c r="C17" s="2"/>
      <c r="G17" s="18"/>
      <c r="H17" s="4"/>
      <c r="I17" s="4"/>
      <c r="J17" s="4"/>
      <c r="K17" s="4"/>
      <c r="L17" s="2"/>
      <c r="M17" s="2"/>
      <c r="N17" s="2"/>
    </row>
    <row r="18" spans="1:14" ht="14.25">
      <c r="A18" s="15">
        <v>40683</v>
      </c>
      <c r="G18" s="17"/>
      <c r="H18" s="4"/>
      <c r="I18" s="4"/>
      <c r="J18" s="4"/>
      <c r="K18" s="4"/>
      <c r="L18" s="2"/>
      <c r="M18" s="2"/>
      <c r="N18" s="2"/>
    </row>
    <row r="19" spans="1:16" ht="14.25">
      <c r="A19" s="15"/>
      <c r="B19" s="3">
        <f>1000*(H19/MAX(H$19:H$23))</f>
        <v>998.3366202924091</v>
      </c>
      <c r="C19" s="2" t="s">
        <v>18</v>
      </c>
      <c r="D19" t="s">
        <v>19</v>
      </c>
      <c r="E19" t="s">
        <v>20</v>
      </c>
      <c r="G19" s="18">
        <v>0.915</v>
      </c>
      <c r="H19" s="4">
        <f aca="true" t="shared" si="0" ref="H19:H28">+G19*(1-0.04*F19)*I19</f>
        <v>48.495000000000005</v>
      </c>
      <c r="I19" s="4">
        <v>53</v>
      </c>
      <c r="J19" s="4">
        <f aca="true" t="shared" si="1" ref="J19:J41">+G19*(1-0.04*F19)*K19</f>
        <v>131.75085</v>
      </c>
      <c r="K19" s="4">
        <v>143.99</v>
      </c>
      <c r="L19" s="2">
        <v>2</v>
      </c>
      <c r="M19" s="2">
        <v>43</v>
      </c>
      <c r="N19" s="2">
        <v>1</v>
      </c>
      <c r="O19" t="s">
        <v>64</v>
      </c>
      <c r="P19" s="13" t="s">
        <v>63</v>
      </c>
    </row>
    <row r="20" spans="1:16" ht="14.25">
      <c r="A20" s="15"/>
      <c r="B20" s="3">
        <f>1000*(H20/MAX(H$19:H$23))-23</f>
        <v>977</v>
      </c>
      <c r="C20" s="2" t="s">
        <v>12</v>
      </c>
      <c r="D20" t="s">
        <v>13</v>
      </c>
      <c r="E20" t="s">
        <v>14</v>
      </c>
      <c r="G20" s="18">
        <v>0.884</v>
      </c>
      <c r="H20" s="4">
        <f t="shared" si="0"/>
        <v>48.5758</v>
      </c>
      <c r="I20" s="4">
        <v>54.95</v>
      </c>
      <c r="J20" s="4">
        <f t="shared" si="1"/>
        <v>108.21043999999999</v>
      </c>
      <c r="K20" s="4">
        <v>122.41</v>
      </c>
      <c r="L20" s="2">
        <v>2</v>
      </c>
      <c r="M20" s="2">
        <v>13</v>
      </c>
      <c r="N20" s="2">
        <v>39</v>
      </c>
      <c r="O20" t="s">
        <v>69</v>
      </c>
      <c r="P20" s="13" t="s">
        <v>70</v>
      </c>
    </row>
    <row r="21" spans="1:16" ht="14.25">
      <c r="A21" s="15"/>
      <c r="B21" s="3">
        <f>1000*(H21/MAX(H$19:H$23))</f>
        <v>800.9461501406049</v>
      </c>
      <c r="C21" s="2">
        <v>24</v>
      </c>
      <c r="D21" t="s">
        <v>46</v>
      </c>
      <c r="E21" t="s">
        <v>32</v>
      </c>
      <c r="G21" s="18">
        <v>0.94</v>
      </c>
      <c r="H21" s="4">
        <f t="shared" si="0"/>
        <v>38.9066</v>
      </c>
      <c r="I21" s="4">
        <v>41.39</v>
      </c>
      <c r="J21" s="4">
        <f t="shared" si="1"/>
        <v>75.952</v>
      </c>
      <c r="K21" s="4">
        <v>80.8</v>
      </c>
      <c r="L21" s="2">
        <v>2</v>
      </c>
      <c r="M21" s="2">
        <v>0</v>
      </c>
      <c r="N21" s="2">
        <v>0</v>
      </c>
      <c r="O21" t="s">
        <v>51</v>
      </c>
      <c r="P21" t="s">
        <v>50</v>
      </c>
    </row>
    <row r="22" spans="1:16" ht="14.25">
      <c r="A22" s="15"/>
      <c r="B22" s="3">
        <f>1000*(H22/MAX(H$19:H$23))</f>
        <v>765.2884769782484</v>
      </c>
      <c r="C22" s="2" t="s">
        <v>37</v>
      </c>
      <c r="D22" t="s">
        <v>35</v>
      </c>
      <c r="E22" t="s">
        <v>36</v>
      </c>
      <c r="G22" s="18">
        <v>0.99</v>
      </c>
      <c r="H22" s="4">
        <f t="shared" si="0"/>
        <v>37.174499999999995</v>
      </c>
      <c r="I22" s="4">
        <v>37.55</v>
      </c>
      <c r="J22" s="4">
        <f t="shared" si="1"/>
        <v>72.2997</v>
      </c>
      <c r="K22" s="4">
        <v>73.03</v>
      </c>
      <c r="L22" s="2">
        <v>2</v>
      </c>
      <c r="M22" s="2">
        <v>0</v>
      </c>
      <c r="N22" s="2">
        <v>0</v>
      </c>
      <c r="O22" t="s">
        <v>54</v>
      </c>
      <c r="P22" t="s">
        <v>53</v>
      </c>
    </row>
    <row r="23" spans="1:16" ht="14.25">
      <c r="A23" s="15"/>
      <c r="B23" s="3">
        <f>1000*(H23/MAX(H$19:H$23))</f>
        <v>763.9458331103142</v>
      </c>
      <c r="C23" s="2" t="s">
        <v>15</v>
      </c>
      <c r="D23" t="s">
        <v>16</v>
      </c>
      <c r="E23" t="s">
        <v>17</v>
      </c>
      <c r="G23" s="18">
        <v>0.939</v>
      </c>
      <c r="H23" s="4">
        <f t="shared" si="0"/>
        <v>37.10928</v>
      </c>
      <c r="I23" s="4">
        <v>39.52</v>
      </c>
      <c r="J23" s="4">
        <f t="shared" si="1"/>
        <v>98.55743999999999</v>
      </c>
      <c r="K23" s="4">
        <v>104.96</v>
      </c>
      <c r="L23" s="2">
        <v>2</v>
      </c>
      <c r="M23" s="2">
        <v>39</v>
      </c>
      <c r="N23" s="2">
        <v>21</v>
      </c>
      <c r="O23" t="s">
        <v>52</v>
      </c>
      <c r="P23" s="8"/>
    </row>
    <row r="24" spans="1:16" ht="14.25">
      <c r="A24" s="15"/>
      <c r="B24" s="5">
        <f>MIN(J24/MAX(J19:J23)*600+25,1000)</f>
        <v>241.69446534880035</v>
      </c>
      <c r="C24" s="2" t="s">
        <v>65</v>
      </c>
      <c r="D24" t="s">
        <v>66</v>
      </c>
      <c r="E24" t="s">
        <v>67</v>
      </c>
      <c r="G24" s="18">
        <v>0.94</v>
      </c>
      <c r="H24" s="4">
        <f t="shared" si="0"/>
        <v>21.8738</v>
      </c>
      <c r="I24" s="4">
        <v>23.27</v>
      </c>
      <c r="J24" s="4">
        <f t="shared" si="1"/>
        <v>47.58279999999999</v>
      </c>
      <c r="K24" s="4">
        <v>50.62</v>
      </c>
      <c r="L24" s="2">
        <v>2</v>
      </c>
      <c r="M24" s="2">
        <v>10</v>
      </c>
      <c r="N24" s="2">
        <v>33</v>
      </c>
      <c r="O24" t="s">
        <v>68</v>
      </c>
      <c r="P24" s="13"/>
    </row>
    <row r="25" spans="1:16" ht="14.25">
      <c r="A25" s="15"/>
      <c r="B25" s="5"/>
      <c r="C25" s="2"/>
      <c r="G25" s="18"/>
      <c r="H25" s="4"/>
      <c r="I25" s="4"/>
      <c r="J25" s="4"/>
      <c r="K25" s="4"/>
      <c r="L25" s="2"/>
      <c r="M25" s="2"/>
      <c r="N25" s="2"/>
      <c r="P25" s="13"/>
    </row>
    <row r="26" spans="1:16" ht="14.25">
      <c r="A26" s="15">
        <v>40706</v>
      </c>
      <c r="B26" s="5"/>
      <c r="C26" s="2"/>
      <c r="G26" s="18"/>
      <c r="H26" s="4"/>
      <c r="I26" s="4"/>
      <c r="J26" s="4"/>
      <c r="K26" s="4"/>
      <c r="L26" s="2"/>
      <c r="M26" s="2"/>
      <c r="N26" s="2"/>
      <c r="P26" s="13"/>
    </row>
    <row r="27" spans="1:16" ht="14.25">
      <c r="A27" s="15"/>
      <c r="B27" s="3">
        <f>1000*(H27/MAX(H$27:H$29))</f>
        <v>1000</v>
      </c>
      <c r="C27" s="2"/>
      <c r="D27" t="s">
        <v>71</v>
      </c>
      <c r="E27" t="s">
        <v>72</v>
      </c>
      <c r="G27" s="18">
        <v>0.941</v>
      </c>
      <c r="H27" s="4">
        <f t="shared" si="0"/>
        <v>34.29945</v>
      </c>
      <c r="I27" s="4">
        <v>36.45</v>
      </c>
      <c r="J27" s="4">
        <f t="shared" si="1"/>
        <v>111.96958999999998</v>
      </c>
      <c r="K27" s="4">
        <v>118.99</v>
      </c>
      <c r="L27" s="2">
        <v>3</v>
      </c>
      <c r="M27" s="2">
        <v>15</v>
      </c>
      <c r="N27" s="2">
        <v>52</v>
      </c>
      <c r="O27" t="s">
        <v>78</v>
      </c>
      <c r="P27" s="13"/>
    </row>
    <row r="28" spans="1:16" ht="14.25">
      <c r="A28" s="15"/>
      <c r="B28" s="3">
        <f>1000*(H28/MAX(H$27:H$29))</f>
        <v>954.7631230238386</v>
      </c>
      <c r="C28" s="2"/>
      <c r="D28" t="s">
        <v>73</v>
      </c>
      <c r="E28" t="s">
        <v>74</v>
      </c>
      <c r="G28" s="18">
        <v>0.915</v>
      </c>
      <c r="H28" s="4">
        <f t="shared" si="0"/>
        <v>32.74785</v>
      </c>
      <c r="I28" s="4">
        <f>+K28/2</f>
        <v>35.79</v>
      </c>
      <c r="J28" s="4">
        <f t="shared" si="1"/>
        <v>65.4957</v>
      </c>
      <c r="K28" s="4">
        <v>71.58</v>
      </c>
      <c r="L28" s="2">
        <v>2</v>
      </c>
      <c r="M28" s="2">
        <v>0</v>
      </c>
      <c r="N28" s="2">
        <v>0</v>
      </c>
      <c r="O28" t="s">
        <v>80</v>
      </c>
      <c r="P28" s="13" t="s">
        <v>75</v>
      </c>
    </row>
    <row r="29" spans="1:16" ht="14.25">
      <c r="A29" s="15"/>
      <c r="B29" s="5">
        <f>MIN(J29/MAX(J27:J29)*600+25,1000)</f>
        <v>427.78945381509396</v>
      </c>
      <c r="C29" s="2"/>
      <c r="D29" t="s">
        <v>76</v>
      </c>
      <c r="E29" t="s">
        <v>77</v>
      </c>
      <c r="G29" s="18">
        <v>0.939</v>
      </c>
      <c r="H29" s="4"/>
      <c r="I29" s="4"/>
      <c r="J29" s="4">
        <f t="shared" si="1"/>
        <v>75.16695</v>
      </c>
      <c r="K29" s="4">
        <v>80.05</v>
      </c>
      <c r="L29" s="2"/>
      <c r="M29" s="2"/>
      <c r="N29" s="2"/>
      <c r="O29" t="s">
        <v>79</v>
      </c>
      <c r="P29" s="13" t="s">
        <v>81</v>
      </c>
    </row>
    <row r="30" spans="1:16" ht="14.25">
      <c r="A30" s="15"/>
      <c r="B30" s="5"/>
      <c r="C30" s="2"/>
      <c r="G30" s="18"/>
      <c r="H30" s="4"/>
      <c r="I30" s="4"/>
      <c r="J30" s="4"/>
      <c r="K30" s="4"/>
      <c r="L30" s="2"/>
      <c r="M30" s="2"/>
      <c r="N30" s="2"/>
      <c r="P30" s="13"/>
    </row>
    <row r="31" spans="1:16" ht="14.25">
      <c r="A31" s="15">
        <v>40719</v>
      </c>
      <c r="B31" s="5"/>
      <c r="C31" s="2"/>
      <c r="G31" s="18"/>
      <c r="H31" s="4"/>
      <c r="I31" s="4"/>
      <c r="J31" s="4"/>
      <c r="K31" s="4"/>
      <c r="L31" s="2"/>
      <c r="M31" s="2"/>
      <c r="N31" s="2"/>
      <c r="P31" s="13"/>
    </row>
    <row r="32" spans="1:16" ht="14.25">
      <c r="A32" s="15"/>
      <c r="B32" s="3">
        <f>1000*(H32/MAX(H$32:H$33))</f>
        <v>1000</v>
      </c>
      <c r="C32" s="2"/>
      <c r="D32" t="s">
        <v>39</v>
      </c>
      <c r="E32" t="s">
        <v>82</v>
      </c>
      <c r="G32" s="18">
        <v>0.88</v>
      </c>
      <c r="H32" s="4">
        <f>+G32*(1-0.04*F32)*I32</f>
        <v>41.096000000000004</v>
      </c>
      <c r="I32" s="4">
        <v>46.7</v>
      </c>
      <c r="J32" s="4">
        <f t="shared" si="1"/>
        <v>88.6512</v>
      </c>
      <c r="K32" s="4">
        <v>100.74</v>
      </c>
      <c r="L32" s="2">
        <v>2</v>
      </c>
      <c r="M32" s="2">
        <v>9</v>
      </c>
      <c r="N32" s="2">
        <v>26</v>
      </c>
      <c r="O32" t="s">
        <v>86</v>
      </c>
      <c r="P32" s="13"/>
    </row>
    <row r="33" spans="1:16" ht="14.25">
      <c r="A33" s="15"/>
      <c r="B33" s="3">
        <f>1000*(H33/MAX(H$32:H$33))-11</f>
        <v>820.038908896243</v>
      </c>
      <c r="C33" s="2"/>
      <c r="D33" t="s">
        <v>83</v>
      </c>
      <c r="E33" t="s">
        <v>84</v>
      </c>
      <c r="G33" s="18">
        <v>0.915</v>
      </c>
      <c r="H33" s="4">
        <f>+G33*(1-0.04*F33)*I33</f>
        <v>34.152375000000006</v>
      </c>
      <c r="I33" s="4">
        <f>74.65/2</f>
        <v>37.325</v>
      </c>
      <c r="J33" s="4">
        <f t="shared" si="1"/>
        <v>68.30475000000001</v>
      </c>
      <c r="K33" s="4">
        <v>74.65</v>
      </c>
      <c r="L33" s="2">
        <v>2</v>
      </c>
      <c r="M33" s="2">
        <v>0</v>
      </c>
      <c r="N33" s="2">
        <v>0</v>
      </c>
      <c r="O33" t="s">
        <v>87</v>
      </c>
      <c r="P33" s="13" t="s">
        <v>85</v>
      </c>
    </row>
    <row r="34" spans="1:16" ht="14.25">
      <c r="A34" s="15"/>
      <c r="B34" s="3"/>
      <c r="C34" s="2"/>
      <c r="G34" s="18"/>
      <c r="H34" s="4"/>
      <c r="I34" s="4"/>
      <c r="J34" s="4"/>
      <c r="K34" s="4"/>
      <c r="L34" s="2"/>
      <c r="M34" s="2"/>
      <c r="N34" s="2"/>
      <c r="P34" s="13"/>
    </row>
    <row r="35" spans="1:16" ht="14.25">
      <c r="A35" s="15">
        <v>40720</v>
      </c>
      <c r="B35" s="3"/>
      <c r="C35" s="2"/>
      <c r="G35" s="18"/>
      <c r="H35" s="4"/>
      <c r="I35" s="4"/>
      <c r="J35" s="4"/>
      <c r="K35" s="4"/>
      <c r="L35" s="2"/>
      <c r="M35" s="2"/>
      <c r="N35" s="2"/>
      <c r="P35" s="13"/>
    </row>
    <row r="36" spans="2:15" ht="14.25">
      <c r="B36" s="3">
        <f>1000*(H36/MAX(H$36:H$39))</f>
        <v>1000</v>
      </c>
      <c r="C36" s="2"/>
      <c r="D36" t="s">
        <v>83</v>
      </c>
      <c r="E36" t="s">
        <v>74</v>
      </c>
      <c r="G36" s="18">
        <v>0.915</v>
      </c>
      <c r="H36" s="4">
        <f>+G36*(1-0.04*F36)*I36</f>
        <v>52.31664667393676</v>
      </c>
      <c r="I36" s="4">
        <f>+K36/(L36+M36/60+N36/3600)</f>
        <v>57.17666303162487</v>
      </c>
      <c r="J36" s="4">
        <f>+G36*(1-0.04*F36)*K36</f>
        <v>159.91455000000002</v>
      </c>
      <c r="K36" s="4">
        <v>174.77</v>
      </c>
      <c r="L36" s="2">
        <v>3</v>
      </c>
      <c r="M36" s="2">
        <v>3</v>
      </c>
      <c r="N36" s="2">
        <v>24</v>
      </c>
      <c r="O36" s="13" t="s">
        <v>93</v>
      </c>
    </row>
    <row r="37" spans="2:16" ht="14.25">
      <c r="B37" s="3">
        <f>1000*(H37/MAX(H$36:H$39))</f>
        <v>851.1375473039004</v>
      </c>
      <c r="C37" s="2"/>
      <c r="D37" t="s">
        <v>59</v>
      </c>
      <c r="E37" t="s">
        <v>90</v>
      </c>
      <c r="G37" s="18">
        <v>0.88</v>
      </c>
      <c r="H37" s="4">
        <f>+G37*(1-0.04*F37)*I37</f>
        <v>44.528662333219295</v>
      </c>
      <c r="I37" s="4">
        <f>+K37/(L37+M37/60+N37/3600)</f>
        <v>50.60075265138556</v>
      </c>
      <c r="J37" s="4">
        <f>+G37*(1-0.04*F37)*K37</f>
        <v>72.3096</v>
      </c>
      <c r="K37" s="4">
        <v>82.17</v>
      </c>
      <c r="L37" s="2">
        <v>1</v>
      </c>
      <c r="M37" s="2">
        <v>37</v>
      </c>
      <c r="N37" s="2">
        <v>26</v>
      </c>
      <c r="O37" s="13" t="s">
        <v>96</v>
      </c>
      <c r="P37" t="s">
        <v>98</v>
      </c>
    </row>
    <row r="38" spans="2:15" ht="14.25">
      <c r="B38" s="3">
        <f>1000*(H38/MAX(H$36:H$39))</f>
        <v>794.8247974024093</v>
      </c>
      <c r="C38" s="2"/>
      <c r="D38" t="s">
        <v>39</v>
      </c>
      <c r="E38" t="s">
        <v>88</v>
      </c>
      <c r="G38" s="18">
        <v>0.88</v>
      </c>
      <c r="H38" s="4">
        <f>+G38*(1-0.04*F38)*I38</f>
        <v>41.58256809338521</v>
      </c>
      <c r="I38" s="4">
        <f>+K38/(L38+M38/60+N38/3600)</f>
        <v>47.25291828793774</v>
      </c>
      <c r="J38" s="4">
        <f>+G38*(1-0.04*F38)*K38</f>
        <v>133.584</v>
      </c>
      <c r="K38" s="4">
        <v>151.8</v>
      </c>
      <c r="L38" s="2">
        <v>3</v>
      </c>
      <c r="M38" s="2">
        <v>12</v>
      </c>
      <c r="N38" s="2">
        <v>45</v>
      </c>
      <c r="O38" s="13" t="s">
        <v>94</v>
      </c>
    </row>
    <row r="39" spans="2:15" ht="14.25">
      <c r="B39" s="3">
        <f>1000*(H39/MAX(H$36:H$39))</f>
        <v>661.0880142769312</v>
      </c>
      <c r="C39" s="2"/>
      <c r="D39" t="s">
        <v>97</v>
      </c>
      <c r="E39" t="s">
        <v>89</v>
      </c>
      <c r="G39" s="18">
        <v>0.94</v>
      </c>
      <c r="H39" s="4">
        <f>+G39*(1-0.04*F39)*I39</f>
        <v>34.58590806330067</v>
      </c>
      <c r="I39" s="4">
        <f>+K39/(L39+M39/60+N39/3600)</f>
        <v>36.79351921627731</v>
      </c>
      <c r="J39" s="4">
        <f>+G39*(1-0.04*F39)*K39</f>
        <v>101.99</v>
      </c>
      <c r="K39" s="4">
        <v>108.5</v>
      </c>
      <c r="L39" s="2">
        <v>2</v>
      </c>
      <c r="M39" s="2">
        <v>56</v>
      </c>
      <c r="N39" s="2">
        <v>56</v>
      </c>
      <c r="O39" s="13" t="s">
        <v>95</v>
      </c>
    </row>
    <row r="40" spans="2:15" ht="14.25">
      <c r="B40" s="3">
        <f>1000*(H40/MAX(H$36:H$39))</f>
        <v>688.0502151513624</v>
      </c>
      <c r="C40" s="2"/>
      <c r="D40" t="s">
        <v>48</v>
      </c>
      <c r="E40" t="s">
        <v>108</v>
      </c>
      <c r="G40" s="18">
        <v>0.884</v>
      </c>
      <c r="H40" s="4">
        <f>+G40*(1-0.04*F40)*I40</f>
        <v>35.99648</v>
      </c>
      <c r="I40" s="4">
        <v>40.72</v>
      </c>
      <c r="J40" s="4">
        <f>+G40*(1-0.04*F40)*K40</f>
        <v>95.62228</v>
      </c>
      <c r="K40" s="4">
        <v>108.17</v>
      </c>
      <c r="L40" s="2">
        <v>2</v>
      </c>
      <c r="M40" s="2">
        <v>39</v>
      </c>
      <c r="N40" s="2">
        <v>24</v>
      </c>
      <c r="O40" s="13" t="s">
        <v>110</v>
      </c>
    </row>
    <row r="41" spans="2:16" ht="14.25">
      <c r="B41" s="3"/>
      <c r="C41" s="2"/>
      <c r="D41" t="s">
        <v>66</v>
      </c>
      <c r="E41" t="s">
        <v>91</v>
      </c>
      <c r="G41" s="18">
        <v>0.937</v>
      </c>
      <c r="H41" s="4"/>
      <c r="I41" s="4"/>
      <c r="J41" s="4">
        <f t="shared" si="1"/>
        <v>80.0712413</v>
      </c>
      <c r="K41" s="4">
        <f>140.09*0.61</f>
        <v>85.4549</v>
      </c>
      <c r="L41" s="2"/>
      <c r="M41" s="2"/>
      <c r="N41" s="2"/>
      <c r="P41" s="13" t="s">
        <v>92</v>
      </c>
    </row>
    <row r="42" spans="2:16" ht="14.25">
      <c r="B42" s="3"/>
      <c r="C42" s="2"/>
      <c r="G42" s="16"/>
      <c r="H42" s="4"/>
      <c r="I42" s="4"/>
      <c r="J42" s="4"/>
      <c r="K42" s="4"/>
      <c r="L42" s="2"/>
      <c r="M42" s="2"/>
      <c r="N42" s="2"/>
      <c r="P42" s="13"/>
    </row>
    <row r="43" spans="1:16" ht="14.25">
      <c r="A43" s="7">
        <v>40723</v>
      </c>
      <c r="B43" s="3"/>
      <c r="C43" s="2"/>
      <c r="G43" s="16"/>
      <c r="H43" s="4"/>
      <c r="I43" s="4"/>
      <c r="J43" s="4"/>
      <c r="K43" s="4"/>
      <c r="L43" s="2"/>
      <c r="M43" s="2"/>
      <c r="N43" s="2"/>
      <c r="P43" s="13"/>
    </row>
    <row r="44" spans="1:16" ht="14.25">
      <c r="A44" s="7"/>
      <c r="B44" s="3">
        <f aca="true" t="shared" si="2" ref="B44:B51">1000*(H44/MAX(H$44:H$51))</f>
        <v>1000</v>
      </c>
      <c r="C44" s="2"/>
      <c r="D44" t="s">
        <v>83</v>
      </c>
      <c r="E44" t="s">
        <v>74</v>
      </c>
      <c r="G44" s="18">
        <v>0.915</v>
      </c>
      <c r="H44" s="4">
        <f aca="true" t="shared" si="3" ref="H44:H51">+G44*(1-0.04*F44)*I44</f>
        <v>49.3185</v>
      </c>
      <c r="I44" s="4">
        <v>53.9</v>
      </c>
      <c r="J44" s="4">
        <f aca="true" t="shared" si="4" ref="J44:J50">+G44*(1-0.04*F44)*K44</f>
        <v>148.98945</v>
      </c>
      <c r="K44" s="4">
        <v>162.83</v>
      </c>
      <c r="L44" s="2">
        <v>3</v>
      </c>
      <c r="M44" s="2">
        <v>1</v>
      </c>
      <c r="N44" s="2">
        <v>6</v>
      </c>
      <c r="O44" t="s">
        <v>103</v>
      </c>
      <c r="P44" s="13"/>
    </row>
    <row r="45" spans="1:16" ht="14.25">
      <c r="A45" s="7"/>
      <c r="B45" s="3">
        <f t="shared" si="2"/>
        <v>981.7330210772833</v>
      </c>
      <c r="C45" s="2"/>
      <c r="D45" t="s">
        <v>99</v>
      </c>
      <c r="E45" t="s">
        <v>82</v>
      </c>
      <c r="G45" s="18">
        <v>0.88</v>
      </c>
      <c r="H45" s="4">
        <f t="shared" si="3"/>
        <v>48.4176</v>
      </c>
      <c r="I45" s="4">
        <v>55.02</v>
      </c>
      <c r="J45" s="4">
        <f t="shared" si="4"/>
        <v>144.188</v>
      </c>
      <c r="K45" s="4">
        <v>163.85</v>
      </c>
      <c r="L45" s="2">
        <v>2</v>
      </c>
      <c r="M45" s="2">
        <v>58</v>
      </c>
      <c r="N45" s="2">
        <v>40</v>
      </c>
      <c r="O45" t="s">
        <v>104</v>
      </c>
      <c r="P45" s="13"/>
    </row>
    <row r="46" spans="1:16" ht="14.25">
      <c r="A46" s="7"/>
      <c r="B46" s="3">
        <f t="shared" si="2"/>
        <v>889.1541713555764</v>
      </c>
      <c r="C46" s="2"/>
      <c r="D46" t="s">
        <v>42</v>
      </c>
      <c r="E46" t="s">
        <v>108</v>
      </c>
      <c r="G46" s="18">
        <v>0.885</v>
      </c>
      <c r="H46" s="4">
        <f t="shared" si="3"/>
        <v>43.851749999999996</v>
      </c>
      <c r="I46" s="4">
        <v>49.55</v>
      </c>
      <c r="J46" s="4">
        <f t="shared" si="4"/>
        <v>152.751</v>
      </c>
      <c r="K46" s="4">
        <v>172.6</v>
      </c>
      <c r="L46" s="2">
        <v>3</v>
      </c>
      <c r="M46" s="2">
        <v>28</v>
      </c>
      <c r="N46" s="2">
        <v>59</v>
      </c>
      <c r="O46" t="s">
        <v>105</v>
      </c>
      <c r="P46" s="13"/>
    </row>
    <row r="47" spans="1:16" ht="14.25">
      <c r="A47" s="7"/>
      <c r="B47" s="3">
        <f t="shared" si="2"/>
        <v>830.6254245364315</v>
      </c>
      <c r="C47" s="2"/>
      <c r="D47" t="s">
        <v>46</v>
      </c>
      <c r="E47" t="s">
        <v>89</v>
      </c>
      <c r="G47" s="18">
        <v>0.94</v>
      </c>
      <c r="H47" s="4">
        <f t="shared" si="3"/>
        <v>40.965199999999996</v>
      </c>
      <c r="I47" s="4">
        <v>43.58</v>
      </c>
      <c r="J47" s="4">
        <f t="shared" si="4"/>
        <v>111.0234</v>
      </c>
      <c r="K47" s="4">
        <v>118.11</v>
      </c>
      <c r="L47" s="2">
        <v>2</v>
      </c>
      <c r="M47" s="2">
        <v>42</v>
      </c>
      <c r="N47" s="2">
        <v>37</v>
      </c>
      <c r="O47" t="s">
        <v>101</v>
      </c>
      <c r="P47" s="13"/>
    </row>
    <row r="48" spans="1:16" ht="14.25">
      <c r="A48" s="7"/>
      <c r="B48" s="3">
        <f t="shared" si="2"/>
        <v>819.0796557072904</v>
      </c>
      <c r="C48" s="2"/>
      <c r="D48" t="s">
        <v>76</v>
      </c>
      <c r="E48" t="s">
        <v>77</v>
      </c>
      <c r="G48" s="18">
        <v>0.939</v>
      </c>
      <c r="H48" s="4">
        <f t="shared" si="3"/>
        <v>40.39578</v>
      </c>
      <c r="I48" s="4">
        <v>43.02</v>
      </c>
      <c r="J48" s="4">
        <f t="shared" si="4"/>
        <v>164.59731</v>
      </c>
      <c r="K48" s="4">
        <v>175.29</v>
      </c>
      <c r="L48" s="2">
        <v>4</v>
      </c>
      <c r="M48" s="2">
        <v>4</v>
      </c>
      <c r="N48" s="2">
        <v>28</v>
      </c>
      <c r="O48" t="s">
        <v>106</v>
      </c>
      <c r="P48" s="13"/>
    </row>
    <row r="49" spans="1:16" ht="14.25">
      <c r="A49" s="7"/>
      <c r="B49" s="3">
        <f t="shared" si="2"/>
        <v>780.0971237973581</v>
      </c>
      <c r="C49" s="2"/>
      <c r="D49" t="s">
        <v>66</v>
      </c>
      <c r="E49" t="s">
        <v>91</v>
      </c>
      <c r="G49" s="18">
        <v>0.937</v>
      </c>
      <c r="H49" s="4">
        <f t="shared" si="3"/>
        <v>38.473220000000005</v>
      </c>
      <c r="I49" s="2">
        <v>41.06</v>
      </c>
      <c r="J49" s="4">
        <f t="shared" si="4"/>
        <v>113.03031</v>
      </c>
      <c r="K49" s="4">
        <v>120.63</v>
      </c>
      <c r="L49" s="2">
        <v>2</v>
      </c>
      <c r="M49" s="2">
        <v>56</v>
      </c>
      <c r="N49" s="2">
        <v>16</v>
      </c>
      <c r="O49" t="s">
        <v>102</v>
      </c>
      <c r="P49" s="8"/>
    </row>
    <row r="50" spans="1:16" ht="14.25">
      <c r="A50" s="7"/>
      <c r="B50" s="3">
        <f t="shared" si="2"/>
        <v>823.0842381662053</v>
      </c>
      <c r="C50" s="2"/>
      <c r="D50" t="s">
        <v>48</v>
      </c>
      <c r="E50" t="s">
        <v>108</v>
      </c>
      <c r="G50" s="18">
        <v>0.884</v>
      </c>
      <c r="H50" s="4">
        <f t="shared" si="3"/>
        <v>40.59328</v>
      </c>
      <c r="I50" s="2">
        <v>45.92</v>
      </c>
      <c r="J50" s="4">
        <f t="shared" si="4"/>
        <v>91.29068</v>
      </c>
      <c r="K50" s="4">
        <v>103.27</v>
      </c>
      <c r="L50" s="2">
        <v>2</v>
      </c>
      <c r="M50" s="2">
        <v>14</v>
      </c>
      <c r="N50" s="2">
        <v>56</v>
      </c>
      <c r="O50" t="s">
        <v>111</v>
      </c>
      <c r="P50" s="8"/>
    </row>
    <row r="51" spans="2:16" ht="14.25">
      <c r="B51" s="3">
        <f t="shared" si="2"/>
        <v>0</v>
      </c>
      <c r="C51" s="2"/>
      <c r="D51" t="s">
        <v>100</v>
      </c>
      <c r="E51" t="s">
        <v>109</v>
      </c>
      <c r="G51" s="16"/>
      <c r="H51" s="4">
        <f t="shared" si="3"/>
        <v>0</v>
      </c>
      <c r="I51" s="4"/>
      <c r="J51" s="4"/>
      <c r="K51" s="4"/>
      <c r="L51" s="2"/>
      <c r="M51" s="2"/>
      <c r="N51" s="2"/>
      <c r="P51" s="13" t="s">
        <v>107</v>
      </c>
    </row>
    <row r="52" spans="2:16" ht="14.25">
      <c r="B52" s="3"/>
      <c r="C52" s="2"/>
      <c r="G52" s="16"/>
      <c r="H52" s="4"/>
      <c r="I52" s="4"/>
      <c r="J52" s="4"/>
      <c r="K52" s="4"/>
      <c r="L52" s="2"/>
      <c r="M52" s="2"/>
      <c r="N52" s="2"/>
      <c r="P52" s="13"/>
    </row>
    <row r="53" spans="1:16" ht="14.25">
      <c r="A53" s="7">
        <v>40724</v>
      </c>
      <c r="B53" s="3"/>
      <c r="C53" s="2"/>
      <c r="G53" s="16"/>
      <c r="H53" s="4"/>
      <c r="I53" s="4"/>
      <c r="J53" s="4"/>
      <c r="K53" s="4"/>
      <c r="L53" s="2"/>
      <c r="M53" s="2"/>
      <c r="N53" s="2"/>
      <c r="P53" s="13"/>
    </row>
    <row r="54" spans="2:16" ht="14.25">
      <c r="B54" s="3">
        <f>1000*(H54/MAX(H$54:H$56))</f>
        <v>1000</v>
      </c>
      <c r="C54" s="2"/>
      <c r="D54" t="s">
        <v>115</v>
      </c>
      <c r="E54" t="s">
        <v>90</v>
      </c>
      <c r="G54" s="18">
        <v>0.88</v>
      </c>
      <c r="H54" s="4">
        <f>+G54*(1-0.04*F54)*I54</f>
        <v>34.6808</v>
      </c>
      <c r="I54" s="4">
        <v>39.41</v>
      </c>
      <c r="J54" s="4">
        <f>+G54*(1-0.04*F54)*K54</f>
        <v>69.696</v>
      </c>
      <c r="K54" s="4">
        <v>79.2</v>
      </c>
      <c r="L54" s="2">
        <v>2</v>
      </c>
      <c r="M54" s="2">
        <v>0</v>
      </c>
      <c r="N54" s="2">
        <v>38</v>
      </c>
      <c r="O54" t="s">
        <v>114</v>
      </c>
      <c r="P54" s="13"/>
    </row>
    <row r="55" spans="2:16" ht="14.25">
      <c r="B55" s="3">
        <f>1000*(H55/MAX(H$54:H$56))</f>
        <v>998.0868376738714</v>
      </c>
      <c r="C55" s="2"/>
      <c r="D55" t="s">
        <v>83</v>
      </c>
      <c r="E55" t="s">
        <v>74</v>
      </c>
      <c r="G55" s="18">
        <v>0.915</v>
      </c>
      <c r="H55" s="4">
        <f>+G55*(1-0.04*F55)*I55</f>
        <v>34.61445</v>
      </c>
      <c r="I55" s="4">
        <v>37.83</v>
      </c>
      <c r="J55" s="4">
        <f>+G55*(1-0.04*F55)*K55</f>
        <v>71.9739</v>
      </c>
      <c r="K55" s="4">
        <v>78.66</v>
      </c>
      <c r="L55" s="2">
        <v>2</v>
      </c>
      <c r="M55" s="2">
        <v>4</v>
      </c>
      <c r="N55" s="2">
        <v>45</v>
      </c>
      <c r="O55" t="s">
        <v>113</v>
      </c>
      <c r="P55" s="13"/>
    </row>
    <row r="56" spans="2:16" ht="14.25">
      <c r="B56" s="3">
        <f>1000*(H56/MAX(H$54:H$56))</f>
        <v>650.4947982745497</v>
      </c>
      <c r="C56" s="2"/>
      <c r="D56" t="s">
        <v>48</v>
      </c>
      <c r="E56" t="s">
        <v>108</v>
      </c>
      <c r="G56" s="18">
        <v>0.884</v>
      </c>
      <c r="H56" s="4">
        <f>+G56*(1-0.04*F56)*I56</f>
        <v>22.55968</v>
      </c>
      <c r="I56" s="4">
        <f>+K56/2</f>
        <v>25.52</v>
      </c>
      <c r="J56" s="4">
        <f>+G56*(1-0.04*F56)*K56</f>
        <v>45.11936</v>
      </c>
      <c r="K56" s="4">
        <v>51.04</v>
      </c>
      <c r="L56" s="2">
        <v>1</v>
      </c>
      <c r="M56" s="2">
        <v>33</v>
      </c>
      <c r="N56" s="2">
        <v>23</v>
      </c>
      <c r="O56" t="s">
        <v>112</v>
      </c>
      <c r="P56" s="13" t="s">
        <v>116</v>
      </c>
    </row>
    <row r="57" spans="2:16" ht="14.25">
      <c r="B57" s="3"/>
      <c r="C57" s="2"/>
      <c r="G57" s="18"/>
      <c r="H57" s="4"/>
      <c r="I57" s="4"/>
      <c r="J57" s="4"/>
      <c r="K57" s="4"/>
      <c r="L57" s="2"/>
      <c r="M57" s="2"/>
      <c r="N57" s="2"/>
      <c r="P57" s="13"/>
    </row>
    <row r="58" spans="1:16" ht="14.25">
      <c r="A58" s="7">
        <v>40727</v>
      </c>
      <c r="B58" s="3"/>
      <c r="C58" s="2"/>
      <c r="G58" s="18"/>
      <c r="H58" s="4"/>
      <c r="I58" s="4"/>
      <c r="J58" s="4"/>
      <c r="K58" s="4"/>
      <c r="L58" s="2"/>
      <c r="M58" s="2"/>
      <c r="N58" s="2"/>
      <c r="P58" s="13"/>
    </row>
    <row r="59" spans="2:16" ht="14.25">
      <c r="B59" s="3">
        <f>1000*(H59/MAX(H$59:H$61))-87</f>
        <v>913</v>
      </c>
      <c r="C59" s="2"/>
      <c r="D59" t="s">
        <v>83</v>
      </c>
      <c r="E59" t="s">
        <v>74</v>
      </c>
      <c r="G59" s="18">
        <v>0.915</v>
      </c>
      <c r="H59" s="4">
        <f>+G59*(1-0.04*F59)*I59</f>
        <v>48.85185</v>
      </c>
      <c r="I59" s="4">
        <v>53.39</v>
      </c>
      <c r="J59" s="4">
        <f>+G59*(1-0.04*F59)*K59</f>
        <v>97.20045</v>
      </c>
      <c r="K59" s="4">
        <v>106.23</v>
      </c>
      <c r="L59" s="2">
        <v>1</v>
      </c>
      <c r="M59" s="2">
        <v>53</v>
      </c>
      <c r="N59" s="2">
        <v>59</v>
      </c>
      <c r="O59" t="s">
        <v>119</v>
      </c>
      <c r="P59" s="13" t="s">
        <v>120</v>
      </c>
    </row>
    <row r="60" spans="2:16" ht="14.25">
      <c r="B60" s="3">
        <f>1000*(H60/MAX(H$59:H$61))</f>
        <v>856.9092060996667</v>
      </c>
      <c r="C60" s="2"/>
      <c r="D60" t="s">
        <v>115</v>
      </c>
      <c r="E60" t="s">
        <v>90</v>
      </c>
      <c r="G60" s="18">
        <v>0.88</v>
      </c>
      <c r="H60" s="4">
        <f>+G60*(1-0.04*F60)*I60</f>
        <v>41.8616</v>
      </c>
      <c r="I60" s="4">
        <v>47.57</v>
      </c>
      <c r="J60" s="4">
        <f>+G60*(1-0.04*F60)*K60</f>
        <v>95.8848</v>
      </c>
      <c r="K60" s="4">
        <v>108.96</v>
      </c>
      <c r="L60" s="2">
        <v>2</v>
      </c>
      <c r="M60" s="2">
        <v>17</v>
      </c>
      <c r="N60" s="2">
        <v>26</v>
      </c>
      <c r="O60" t="s">
        <v>118</v>
      </c>
      <c r="P60" s="13"/>
    </row>
    <row r="61" spans="2:16" ht="14.25">
      <c r="B61" s="3">
        <f>1000*(H61/MAX(H$59:H$61))</f>
        <v>839.0132615243845</v>
      </c>
      <c r="C61" s="2"/>
      <c r="D61" t="s">
        <v>76</v>
      </c>
      <c r="E61" t="s">
        <v>77</v>
      </c>
      <c r="G61" s="18">
        <v>0.939</v>
      </c>
      <c r="H61" s="4">
        <f>+G61*(1-0.04*F61)*I61</f>
        <v>40.98735</v>
      </c>
      <c r="I61" s="4">
        <v>43.65</v>
      </c>
      <c r="J61" s="4">
        <f>+G61*(1-0.04*F61)*K61</f>
        <v>81.61788</v>
      </c>
      <c r="K61" s="2">
        <v>86.92</v>
      </c>
      <c r="L61" s="2">
        <v>1</v>
      </c>
      <c r="M61" s="2">
        <v>52</v>
      </c>
      <c r="N61" s="2">
        <v>0</v>
      </c>
      <c r="O61" t="s">
        <v>117</v>
      </c>
      <c r="P61" s="8"/>
    </row>
    <row r="62" spans="2:16" ht="14.25">
      <c r="B62" s="3"/>
      <c r="C62" s="2"/>
      <c r="G62" s="18"/>
      <c r="H62" s="4"/>
      <c r="I62" s="4"/>
      <c r="J62" s="4"/>
      <c r="K62" s="2"/>
      <c r="L62" s="2"/>
      <c r="M62" s="2"/>
      <c r="N62" s="2"/>
      <c r="P62" s="8"/>
    </row>
    <row r="63" spans="1:16" ht="14.25">
      <c r="A63" s="7">
        <v>40728</v>
      </c>
      <c r="B63" s="3"/>
      <c r="C63" s="2"/>
      <c r="G63" s="18"/>
      <c r="H63" s="4"/>
      <c r="I63" s="4"/>
      <c r="J63" s="4"/>
      <c r="K63" s="2"/>
      <c r="L63" s="2"/>
      <c r="M63" s="2"/>
      <c r="N63" s="2"/>
      <c r="P63" s="8"/>
    </row>
    <row r="64" spans="2:16" ht="14.25">
      <c r="B64" s="3">
        <f>1000*(H64/MAX(H$64:H$69))</f>
        <v>1000</v>
      </c>
      <c r="C64" s="2"/>
      <c r="D64" t="s">
        <v>83</v>
      </c>
      <c r="E64" t="s">
        <v>74</v>
      </c>
      <c r="G64" s="18">
        <v>0.915</v>
      </c>
      <c r="H64" s="4">
        <f aca="true" t="shared" si="5" ref="H64:H69">+G64*(1-0.04*F64)*I64</f>
        <v>52.65825</v>
      </c>
      <c r="I64" s="4">
        <v>57.55</v>
      </c>
      <c r="J64" s="4">
        <f aca="true" t="shared" si="6" ref="J64:J69">+G64*(1-0.04*F64)*K64</f>
        <v>109.01310000000001</v>
      </c>
      <c r="K64" s="2">
        <v>119.14</v>
      </c>
      <c r="L64" s="2">
        <v>2</v>
      </c>
      <c r="M64" s="2">
        <v>4</v>
      </c>
      <c r="N64" s="2">
        <v>12</v>
      </c>
      <c r="O64" t="s">
        <v>125</v>
      </c>
      <c r="P64" s="8"/>
    </row>
    <row r="65" spans="2:16" ht="14.25">
      <c r="B65" s="3">
        <f>1000*(H65/MAX(H$64:H$69))</f>
        <v>934.1746070178937</v>
      </c>
      <c r="C65" s="2"/>
      <c r="D65" t="s">
        <v>99</v>
      </c>
      <c r="E65" t="s">
        <v>82</v>
      </c>
      <c r="G65" s="18">
        <v>0.88</v>
      </c>
      <c r="H65" s="4">
        <f t="shared" si="5"/>
        <v>49.192</v>
      </c>
      <c r="I65" s="4">
        <v>55.9</v>
      </c>
      <c r="J65" s="4">
        <f t="shared" si="6"/>
        <v>152.2488</v>
      </c>
      <c r="K65" s="2">
        <v>173.01</v>
      </c>
      <c r="L65" s="2">
        <v>3</v>
      </c>
      <c r="M65" s="2">
        <v>5</v>
      </c>
      <c r="N65" s="2">
        <v>42</v>
      </c>
      <c r="O65" t="s">
        <v>121</v>
      </c>
      <c r="P65" s="8"/>
    </row>
    <row r="66" spans="2:16" ht="14.25">
      <c r="B66" s="3">
        <f>1000*(H66/MAX(H$64:H$69))</f>
        <v>752.8544909866924</v>
      </c>
      <c r="C66" s="2"/>
      <c r="D66" t="s">
        <v>115</v>
      </c>
      <c r="E66" t="s">
        <v>90</v>
      </c>
      <c r="G66" s="18">
        <v>0.88</v>
      </c>
      <c r="H66" s="4">
        <f t="shared" si="5"/>
        <v>39.644</v>
      </c>
      <c r="I66" s="2">
        <v>45.05</v>
      </c>
      <c r="J66" s="4">
        <f t="shared" si="6"/>
        <v>137.7992</v>
      </c>
      <c r="K66" s="2">
        <v>156.59</v>
      </c>
      <c r="L66" s="2">
        <v>3</v>
      </c>
      <c r="M66" s="2">
        <v>28</v>
      </c>
      <c r="N66" s="2">
        <v>32</v>
      </c>
      <c r="O66" t="s">
        <v>122</v>
      </c>
      <c r="P66" s="8"/>
    </row>
    <row r="67" spans="2:16" ht="14.25">
      <c r="B67" s="3">
        <f>1000*(H67/MAX(H$64:H$69))</f>
        <v>717.6083519676404</v>
      </c>
      <c r="C67" s="2"/>
      <c r="D67" t="s">
        <v>46</v>
      </c>
      <c r="E67" t="s">
        <v>32</v>
      </c>
      <c r="G67" s="18">
        <v>0.94</v>
      </c>
      <c r="H67" s="4">
        <f t="shared" si="5"/>
        <v>37.788000000000004</v>
      </c>
      <c r="I67" s="2">
        <v>40.2</v>
      </c>
      <c r="J67" s="4">
        <f t="shared" si="6"/>
        <v>113.2982</v>
      </c>
      <c r="K67" s="2">
        <v>120.53</v>
      </c>
      <c r="L67" s="2">
        <v>2</v>
      </c>
      <c r="M67" s="2">
        <v>59</v>
      </c>
      <c r="N67" s="2">
        <v>55</v>
      </c>
      <c r="O67" t="s">
        <v>124</v>
      </c>
      <c r="P67" s="8"/>
    </row>
    <row r="68" spans="2:16" ht="14.25">
      <c r="B68" s="3">
        <f>1000*(H68/MAX(H$64:H$69))</f>
        <v>666.5625994027527</v>
      </c>
      <c r="C68" s="2"/>
      <c r="D68" t="s">
        <v>66</v>
      </c>
      <c r="E68" t="s">
        <v>91</v>
      </c>
      <c r="G68" s="18">
        <v>0.937</v>
      </c>
      <c r="H68" s="4">
        <f t="shared" si="5"/>
        <v>35.10002</v>
      </c>
      <c r="I68" s="2">
        <v>37.46</v>
      </c>
      <c r="J68" s="4">
        <f t="shared" si="6"/>
        <v>107.74563</v>
      </c>
      <c r="K68" s="2">
        <v>114.99</v>
      </c>
      <c r="L68" s="2">
        <v>3</v>
      </c>
      <c r="M68" s="2">
        <v>4</v>
      </c>
      <c r="N68" s="2">
        <v>12</v>
      </c>
      <c r="O68" t="s">
        <v>123</v>
      </c>
      <c r="P68" s="8"/>
    </row>
    <row r="69" spans="2:16" ht="14.25">
      <c r="B69" s="3">
        <f>1000*(H69/MAX(H$64:H$69))-48</f>
        <v>638.5932688610047</v>
      </c>
      <c r="C69" s="2"/>
      <c r="D69" t="s">
        <v>126</v>
      </c>
      <c r="E69" t="s">
        <v>128</v>
      </c>
      <c r="G69" s="18">
        <v>0.99</v>
      </c>
      <c r="H69" s="4">
        <f t="shared" si="5"/>
        <v>36.1548</v>
      </c>
      <c r="I69" s="2">
        <v>36.52</v>
      </c>
      <c r="J69" s="4">
        <f t="shared" si="6"/>
        <v>108.9297</v>
      </c>
      <c r="K69" s="2">
        <v>110.03</v>
      </c>
      <c r="L69" s="2">
        <v>3</v>
      </c>
      <c r="M69" s="2">
        <v>0</v>
      </c>
      <c r="N69" s="2">
        <v>46</v>
      </c>
      <c r="O69" t="s">
        <v>127</v>
      </c>
      <c r="P69" s="8" t="s">
        <v>129</v>
      </c>
    </row>
    <row r="70" spans="2:16" ht="14.25">
      <c r="B70" s="3"/>
      <c r="C70" s="2"/>
      <c r="G70" s="18"/>
      <c r="H70" s="4"/>
      <c r="I70" s="2"/>
      <c r="J70" s="4"/>
      <c r="K70" s="2"/>
      <c r="L70" s="2"/>
      <c r="M70" s="2"/>
      <c r="N70" s="2"/>
      <c r="P70" s="8"/>
    </row>
    <row r="71" spans="1:16" ht="14.25">
      <c r="A71" s="7">
        <v>40732</v>
      </c>
      <c r="B71" s="3"/>
      <c r="C71" s="2"/>
      <c r="G71" s="18"/>
      <c r="H71" s="4"/>
      <c r="I71" s="2"/>
      <c r="J71" s="4"/>
      <c r="K71" s="2"/>
      <c r="L71" s="2"/>
      <c r="M71" s="2"/>
      <c r="N71" s="2"/>
      <c r="P71" s="8"/>
    </row>
    <row r="72" spans="2:16" ht="14.25">
      <c r="B72" s="3">
        <f>1000*(H72/MAX(H$72:H$75))</f>
        <v>1000</v>
      </c>
      <c r="C72" s="2"/>
      <c r="D72" t="s">
        <v>83</v>
      </c>
      <c r="E72" t="s">
        <v>74</v>
      </c>
      <c r="G72" s="18">
        <v>0.915</v>
      </c>
      <c r="H72" s="4">
        <f>+G72*(1-0.04*F72)*I72</f>
        <v>45.3474</v>
      </c>
      <c r="I72" s="2">
        <v>49.56</v>
      </c>
      <c r="J72" s="4">
        <f>+G72*(1-0.04*F72)*K72</f>
        <v>96.99000000000001</v>
      </c>
      <c r="K72" s="2">
        <v>106</v>
      </c>
      <c r="L72" s="2">
        <v>2</v>
      </c>
      <c r="M72" s="2">
        <v>8</v>
      </c>
      <c r="N72" s="2">
        <v>20</v>
      </c>
      <c r="O72" t="s">
        <v>135</v>
      </c>
      <c r="P72" s="8"/>
    </row>
    <row r="73" spans="2:16" ht="14.25">
      <c r="B73" s="3">
        <f>1000*(H73/MAX(H$72:H$75))</f>
        <v>994.3635136744333</v>
      </c>
      <c r="C73" s="2"/>
      <c r="D73" t="s">
        <v>139</v>
      </c>
      <c r="E73" t="s">
        <v>140</v>
      </c>
      <c r="G73" s="18">
        <v>0.94</v>
      </c>
      <c r="H73" s="4">
        <f>+G73*(1-0.04*F73)*I73</f>
        <v>45.0918</v>
      </c>
      <c r="I73" s="2">
        <v>47.97</v>
      </c>
      <c r="J73" s="4">
        <f>+G73*(1-0.04*F73)*K73</f>
        <v>127.37939999999999</v>
      </c>
      <c r="K73" s="2">
        <v>135.51</v>
      </c>
      <c r="L73" s="2">
        <v>2</v>
      </c>
      <c r="M73" s="2">
        <v>49</v>
      </c>
      <c r="N73" s="2">
        <v>30</v>
      </c>
      <c r="O73" t="s">
        <v>141</v>
      </c>
      <c r="P73" s="8"/>
    </row>
    <row r="74" spans="2:16" ht="14.25">
      <c r="B74" s="3">
        <f>1000*(H74/MAX(H$72:H$75))-71</f>
        <v>726.1879313918769</v>
      </c>
      <c r="C74" s="2"/>
      <c r="D74" t="s">
        <v>115</v>
      </c>
      <c r="E74" t="s">
        <v>90</v>
      </c>
      <c r="G74" s="18">
        <v>0.88</v>
      </c>
      <c r="H74" s="4">
        <f>+G74*(1-0.04*F74)*I74</f>
        <v>36.1504</v>
      </c>
      <c r="I74" s="2">
        <v>41.08</v>
      </c>
      <c r="J74" s="4">
        <f>+G74*(1-0.04*F74)*K74</f>
        <v>105.3888</v>
      </c>
      <c r="K74" s="2">
        <v>119.76</v>
      </c>
      <c r="L74" s="2">
        <v>2</v>
      </c>
      <c r="M74" s="2">
        <v>54</v>
      </c>
      <c r="N74" s="2">
        <v>54</v>
      </c>
      <c r="O74" t="s">
        <v>136</v>
      </c>
      <c r="P74" s="8" t="s">
        <v>142</v>
      </c>
    </row>
    <row r="75" spans="2:16" ht="14.25">
      <c r="B75" s="3">
        <f>1000*(H75/MAX(H$72:H$75))</f>
        <v>596.1444316542955</v>
      </c>
      <c r="C75" s="2"/>
      <c r="D75" t="s">
        <v>25</v>
      </c>
      <c r="E75" t="s">
        <v>82</v>
      </c>
      <c r="G75" s="18">
        <v>0.88</v>
      </c>
      <c r="H75" s="4">
        <f>+G75*(1-0.04*F75)*I75</f>
        <v>27.0336</v>
      </c>
      <c r="I75" s="2">
        <v>30.72</v>
      </c>
      <c r="J75" s="4">
        <f>+G75*(1-0.04*F75)*K75</f>
        <v>48.910399999999996</v>
      </c>
      <c r="K75" s="2">
        <v>55.58</v>
      </c>
      <c r="L75" s="2">
        <v>1</v>
      </c>
      <c r="M75" s="2">
        <v>4</v>
      </c>
      <c r="N75" s="2">
        <v>25</v>
      </c>
      <c r="O75" t="s">
        <v>137</v>
      </c>
      <c r="P75" s="8"/>
    </row>
    <row r="76" spans="2:16" ht="14.25">
      <c r="B76" s="3">
        <v>122</v>
      </c>
      <c r="C76" s="2"/>
      <c r="D76" t="s">
        <v>46</v>
      </c>
      <c r="E76" t="s">
        <v>32</v>
      </c>
      <c r="G76" s="18">
        <v>0.84</v>
      </c>
      <c r="H76" s="4"/>
      <c r="I76" s="2"/>
      <c r="J76" s="4">
        <f>+G76*(1-0.04*F76)*K76</f>
        <v>18.48</v>
      </c>
      <c r="K76" s="2">
        <v>22</v>
      </c>
      <c r="L76" s="2"/>
      <c r="M76" s="2"/>
      <c r="N76" s="2"/>
      <c r="O76" t="s">
        <v>138</v>
      </c>
      <c r="P76" s="8" t="s">
        <v>149</v>
      </c>
    </row>
    <row r="77" spans="2:16" ht="14.25">
      <c r="B77" s="3"/>
      <c r="C77" s="2"/>
      <c r="G77" s="18"/>
      <c r="H77" s="4"/>
      <c r="I77" s="2"/>
      <c r="J77" s="4"/>
      <c r="K77" s="2"/>
      <c r="L77" s="2"/>
      <c r="M77" s="2"/>
      <c r="N77" s="2"/>
      <c r="P77" s="8"/>
    </row>
    <row r="78" spans="1:16" ht="14.25">
      <c r="A78" s="7">
        <v>40733</v>
      </c>
      <c r="B78" s="3"/>
      <c r="C78" s="2"/>
      <c r="G78" s="18"/>
      <c r="H78" s="4"/>
      <c r="I78" s="2"/>
      <c r="J78" s="4"/>
      <c r="K78" s="2"/>
      <c r="L78" s="2"/>
      <c r="M78" s="2"/>
      <c r="N78" s="2"/>
      <c r="P78" s="8"/>
    </row>
    <row r="79" spans="2:16" ht="14.25">
      <c r="B79" s="3">
        <f aca="true" t="shared" si="7" ref="B79:B84">1000*(H79/MAX(H$79:H$82))</f>
        <v>1000</v>
      </c>
      <c r="C79" s="2"/>
      <c r="D79" t="s">
        <v>130</v>
      </c>
      <c r="E79" t="s">
        <v>74</v>
      </c>
      <c r="G79" s="18">
        <v>0.915</v>
      </c>
      <c r="H79" s="4">
        <f aca="true" t="shared" si="8" ref="H79:H84">+G79*(1-0.04*F79)*I79</f>
        <v>48.84270000000001</v>
      </c>
      <c r="I79" s="2">
        <v>53.38</v>
      </c>
      <c r="J79" s="4">
        <f aca="true" t="shared" si="9" ref="J79:J84">+G79*(1-0.04*F79)*K79</f>
        <v>138.30225000000002</v>
      </c>
      <c r="K79" s="2">
        <v>151.15</v>
      </c>
      <c r="L79" s="2">
        <v>2</v>
      </c>
      <c r="M79" s="2">
        <v>49</v>
      </c>
      <c r="N79" s="2">
        <v>53</v>
      </c>
      <c r="O79" t="s">
        <v>132</v>
      </c>
      <c r="P79" s="8"/>
    </row>
    <row r="80" spans="2:16" ht="14.25">
      <c r="B80" s="3">
        <f t="shared" si="7"/>
        <v>976.8829323522244</v>
      </c>
      <c r="C80" s="2"/>
      <c r="D80" t="s">
        <v>39</v>
      </c>
      <c r="E80" t="s">
        <v>82</v>
      </c>
      <c r="G80" s="18">
        <v>0.88</v>
      </c>
      <c r="H80" s="4">
        <f t="shared" si="8"/>
        <v>47.7136</v>
      </c>
      <c r="I80" s="2">
        <v>54.22</v>
      </c>
      <c r="J80" s="4">
        <f t="shared" si="9"/>
        <v>115.5616</v>
      </c>
      <c r="K80" s="2">
        <v>131.32</v>
      </c>
      <c r="L80" s="2">
        <v>2</v>
      </c>
      <c r="M80" s="2">
        <v>25</v>
      </c>
      <c r="N80" s="2">
        <v>20</v>
      </c>
      <c r="O80" t="s">
        <v>131</v>
      </c>
      <c r="P80" s="8"/>
    </row>
    <row r="81" spans="2:16" ht="14.25">
      <c r="B81" s="3">
        <f t="shared" si="7"/>
        <v>899.4097377909083</v>
      </c>
      <c r="C81" s="2"/>
      <c r="D81" t="s">
        <v>59</v>
      </c>
      <c r="E81" t="s">
        <v>90</v>
      </c>
      <c r="G81" s="18">
        <v>0.88</v>
      </c>
      <c r="H81" s="4">
        <f t="shared" si="8"/>
        <v>43.9296</v>
      </c>
      <c r="I81" s="2">
        <v>49.92</v>
      </c>
      <c r="J81" s="4">
        <f t="shared" si="9"/>
        <v>97.81200000000001</v>
      </c>
      <c r="K81" s="2">
        <v>111.15</v>
      </c>
      <c r="L81" s="2">
        <v>2</v>
      </c>
      <c r="M81" s="2">
        <v>13</v>
      </c>
      <c r="N81" s="2">
        <v>36</v>
      </c>
      <c r="O81" t="s">
        <v>134</v>
      </c>
      <c r="P81" s="8"/>
    </row>
    <row r="82" spans="2:16" ht="14.25">
      <c r="B82" s="3">
        <f t="shared" si="7"/>
        <v>891.1219076750465</v>
      </c>
      <c r="C82" s="2"/>
      <c r="D82" t="s">
        <v>59</v>
      </c>
      <c r="E82" t="s">
        <v>90</v>
      </c>
      <c r="G82" s="18">
        <v>0.88</v>
      </c>
      <c r="H82" s="4">
        <f t="shared" si="8"/>
        <v>43.5248</v>
      </c>
      <c r="I82" s="2">
        <v>49.46</v>
      </c>
      <c r="J82" s="4">
        <f t="shared" si="9"/>
        <v>118.03439999999999</v>
      </c>
      <c r="K82" s="2">
        <v>134.13</v>
      </c>
      <c r="L82" s="2">
        <v>2</v>
      </c>
      <c r="M82" s="2">
        <v>41</v>
      </c>
      <c r="N82" s="2">
        <v>57</v>
      </c>
      <c r="O82" t="s">
        <v>133</v>
      </c>
      <c r="P82" s="8"/>
    </row>
    <row r="83" spans="2:16" ht="14.25">
      <c r="B83" s="3">
        <f t="shared" si="7"/>
        <v>850.5242339182721</v>
      </c>
      <c r="C83" s="2"/>
      <c r="D83" t="s">
        <v>42</v>
      </c>
      <c r="E83" t="s">
        <v>108</v>
      </c>
      <c r="G83" s="18">
        <v>0.885</v>
      </c>
      <c r="H83" s="4">
        <f t="shared" si="8"/>
        <v>41.5419</v>
      </c>
      <c r="I83" s="2">
        <v>46.94</v>
      </c>
      <c r="J83" s="4">
        <f t="shared" si="9"/>
        <v>110.2179</v>
      </c>
      <c r="K83" s="2">
        <v>124.54</v>
      </c>
      <c r="L83" s="2">
        <v>2</v>
      </c>
      <c r="M83" s="2">
        <v>39</v>
      </c>
      <c r="N83" s="2">
        <v>12</v>
      </c>
      <c r="O83" t="s">
        <v>150</v>
      </c>
      <c r="P83" s="8" t="s">
        <v>148</v>
      </c>
    </row>
    <row r="84" spans="2:16" ht="14.25">
      <c r="B84" s="3">
        <f t="shared" si="7"/>
        <v>698.8024822542569</v>
      </c>
      <c r="C84" s="2"/>
      <c r="D84" t="s">
        <v>46</v>
      </c>
      <c r="E84" t="s">
        <v>32</v>
      </c>
      <c r="G84" s="18">
        <v>0.94</v>
      </c>
      <c r="H84" s="4">
        <f t="shared" si="8"/>
        <v>34.1314</v>
      </c>
      <c r="I84" s="2">
        <v>36.31</v>
      </c>
      <c r="J84" s="4">
        <f t="shared" si="9"/>
        <v>101.67039999999999</v>
      </c>
      <c r="K84" s="2">
        <v>108.16</v>
      </c>
      <c r="L84" s="2">
        <v>2</v>
      </c>
      <c r="M84" s="2">
        <v>58</v>
      </c>
      <c r="N84" s="2">
        <v>43</v>
      </c>
      <c r="O84" t="s">
        <v>143</v>
      </c>
      <c r="P84" s="8"/>
    </row>
    <row r="85" spans="2:16" ht="14.25">
      <c r="B85" s="3"/>
      <c r="C85" s="2"/>
      <c r="D85" t="s">
        <v>144</v>
      </c>
      <c r="G85" s="18"/>
      <c r="H85" s="4"/>
      <c r="I85" s="2"/>
      <c r="J85" s="4"/>
      <c r="K85" s="2"/>
      <c r="L85" s="2"/>
      <c r="M85" s="2"/>
      <c r="N85" s="2"/>
      <c r="P85" s="8" t="s">
        <v>147</v>
      </c>
    </row>
    <row r="86" spans="2:16" ht="14.25">
      <c r="B86" s="3"/>
      <c r="C86" s="2"/>
      <c r="D86" t="s">
        <v>145</v>
      </c>
      <c r="G86" s="18"/>
      <c r="H86" s="4"/>
      <c r="I86" s="2"/>
      <c r="J86" s="4"/>
      <c r="K86" s="2"/>
      <c r="L86" s="2"/>
      <c r="M86" s="2"/>
      <c r="N86" s="2"/>
      <c r="P86" s="13" t="s">
        <v>147</v>
      </c>
    </row>
    <row r="87" spans="2:16" ht="14.25">
      <c r="B87" s="3"/>
      <c r="C87" s="2"/>
      <c r="D87" t="s">
        <v>146</v>
      </c>
      <c r="G87" s="18"/>
      <c r="H87" s="4"/>
      <c r="I87" s="2"/>
      <c r="J87" s="4"/>
      <c r="K87" s="2"/>
      <c r="L87" s="2"/>
      <c r="M87" s="2"/>
      <c r="N87" s="2"/>
      <c r="P87" s="13" t="s">
        <v>147</v>
      </c>
    </row>
    <row r="88" spans="2:16" ht="14.25">
      <c r="B88" s="3"/>
      <c r="C88" s="2"/>
      <c r="G88" s="18"/>
      <c r="H88" s="4"/>
      <c r="I88" s="2"/>
      <c r="J88" s="4"/>
      <c r="K88" s="2"/>
      <c r="L88" s="2"/>
      <c r="M88" s="2"/>
      <c r="N88" s="2"/>
      <c r="P88" s="13"/>
    </row>
    <row r="89" spans="1:16" ht="14.25">
      <c r="A89" s="7">
        <v>40734</v>
      </c>
      <c r="B89" s="3"/>
      <c r="C89" s="2"/>
      <c r="G89" s="18"/>
      <c r="H89" s="4"/>
      <c r="I89" s="2"/>
      <c r="J89" s="4"/>
      <c r="K89" s="2"/>
      <c r="L89" s="2"/>
      <c r="M89" s="2"/>
      <c r="N89" s="2"/>
      <c r="P89" s="13"/>
    </row>
    <row r="90" spans="2:16" ht="14.25">
      <c r="B90" s="3">
        <f>1000*(H90/MAX(H$90:H$91))</f>
        <v>1000</v>
      </c>
      <c r="C90" s="2"/>
      <c r="D90" t="s">
        <v>46</v>
      </c>
      <c r="E90" t="s">
        <v>32</v>
      </c>
      <c r="G90" s="2">
        <v>0.94</v>
      </c>
      <c r="H90" s="4">
        <f>+G90*(1-0.04*F90)*I90</f>
        <v>33.323</v>
      </c>
      <c r="I90" s="2">
        <v>35.45</v>
      </c>
      <c r="J90" s="4">
        <f>+G90*(1-0.04*F90)*K90</f>
        <v>75.8016</v>
      </c>
      <c r="K90" s="2">
        <v>80.64</v>
      </c>
      <c r="L90" s="2">
        <v>2</v>
      </c>
      <c r="M90" s="2">
        <v>16</v>
      </c>
      <c r="N90" s="2">
        <v>30</v>
      </c>
      <c r="O90" t="s">
        <v>153</v>
      </c>
      <c r="P90" s="13"/>
    </row>
    <row r="91" spans="2:16" ht="14.25">
      <c r="B91" s="3">
        <f>1000*(H91/MAX(H$90:H$91))</f>
        <v>895.7332773159678</v>
      </c>
      <c r="C91" s="2"/>
      <c r="D91" t="s">
        <v>151</v>
      </c>
      <c r="E91" t="s">
        <v>152</v>
      </c>
      <c r="G91" s="2">
        <v>0.941</v>
      </c>
      <c r="H91" s="4">
        <f>+G91*(1-0.04*F91)*I91</f>
        <v>29.848519999999997</v>
      </c>
      <c r="I91" s="2">
        <v>31.72</v>
      </c>
      <c r="J91" s="4">
        <f>+G91*(1-0.04*F91)*K91</f>
        <v>88.87745</v>
      </c>
      <c r="K91" s="2">
        <v>94.45</v>
      </c>
      <c r="L91" s="2">
        <v>2</v>
      </c>
      <c r="M91" s="2">
        <v>58</v>
      </c>
      <c r="N91" s="2">
        <v>40</v>
      </c>
      <c r="O91" t="s">
        <v>154</v>
      </c>
      <c r="P91" s="8"/>
    </row>
    <row r="92" spans="2:16" ht="14.25">
      <c r="B92" s="3"/>
      <c r="C92" s="2"/>
      <c r="G92" s="2"/>
      <c r="H92" s="4"/>
      <c r="I92" s="2"/>
      <c r="J92" s="4"/>
      <c r="K92" s="2"/>
      <c r="L92" s="2"/>
      <c r="M92" s="2"/>
      <c r="N92" s="2"/>
      <c r="P92" s="8"/>
    </row>
    <row r="93" spans="1:16" ht="14.25">
      <c r="A93" s="7">
        <v>40755</v>
      </c>
      <c r="B93" s="3"/>
      <c r="C93" s="2"/>
      <c r="G93" s="2"/>
      <c r="H93" s="4"/>
      <c r="I93" s="2"/>
      <c r="J93" s="4"/>
      <c r="K93" s="2"/>
      <c r="L93" s="2"/>
      <c r="M93" s="2"/>
      <c r="N93" s="2"/>
      <c r="P93" s="8"/>
    </row>
    <row r="94" spans="1:16" ht="14.25">
      <c r="A94" s="7"/>
      <c r="B94" s="3">
        <f>1000*(H94/MAX(H$94:H$97))</f>
        <v>1000</v>
      </c>
      <c r="C94" s="2"/>
      <c r="D94" t="s">
        <v>59</v>
      </c>
      <c r="E94" t="s">
        <v>90</v>
      </c>
      <c r="G94" s="18">
        <v>0.88</v>
      </c>
      <c r="H94" s="4">
        <f>+G94*(1-0.04*F94)*I94</f>
        <v>36.660799999999995</v>
      </c>
      <c r="I94" s="2">
        <v>41.66</v>
      </c>
      <c r="J94" s="4">
        <f>+G94*(1-0.04*F94)*K94</f>
        <v>97.152</v>
      </c>
      <c r="K94" s="2">
        <v>110.4</v>
      </c>
      <c r="L94" s="2">
        <v>2</v>
      </c>
      <c r="M94" s="2">
        <v>38</v>
      </c>
      <c r="N94" s="2">
        <v>59</v>
      </c>
      <c r="O94" t="s">
        <v>158</v>
      </c>
      <c r="P94" s="8"/>
    </row>
    <row r="95" spans="2:16" ht="14.25">
      <c r="B95" s="3">
        <f>1000*(H95/MAX(H$94:H$97))</f>
        <v>884.2810304194127</v>
      </c>
      <c r="C95" s="2"/>
      <c r="D95" t="s">
        <v>130</v>
      </c>
      <c r="E95" t="s">
        <v>74</v>
      </c>
      <c r="G95" s="18">
        <v>0.915</v>
      </c>
      <c r="H95" s="4">
        <f>+G95*(1-0.04*F95)*I95</f>
        <v>32.41845</v>
      </c>
      <c r="I95" s="2">
        <v>35.43</v>
      </c>
      <c r="J95" s="4">
        <f>+G95*(1-0.04*F95)*K95</f>
        <v>96.075</v>
      </c>
      <c r="K95" s="2">
        <v>105</v>
      </c>
      <c r="L95" s="2">
        <v>3</v>
      </c>
      <c r="M95" s="2">
        <v>14</v>
      </c>
      <c r="N95" s="2">
        <v>22</v>
      </c>
      <c r="O95" t="s">
        <v>157</v>
      </c>
      <c r="P95" s="8"/>
    </row>
    <row r="96" spans="2:16" ht="14.25">
      <c r="B96" s="3">
        <f>1000*(H96/MAX(H$94:H$97))</f>
        <v>866.7996879500721</v>
      </c>
      <c r="C96" s="2"/>
      <c r="D96" t="s">
        <v>71</v>
      </c>
      <c r="E96" t="s">
        <v>72</v>
      </c>
      <c r="G96" s="18">
        <v>0.941</v>
      </c>
      <c r="H96" s="4">
        <f>+G96*(1-0.04*F96)*I96</f>
        <v>31.77757</v>
      </c>
      <c r="I96" s="2">
        <v>33.77</v>
      </c>
      <c r="J96" s="4">
        <f>+G96*(1-0.04*F96)*K96</f>
        <v>87.93645</v>
      </c>
      <c r="K96" s="2">
        <v>93.45</v>
      </c>
      <c r="L96" s="2">
        <v>2</v>
      </c>
      <c r="M96" s="2">
        <v>46</v>
      </c>
      <c r="N96" s="2">
        <v>3</v>
      </c>
      <c r="O96" t="s">
        <v>155</v>
      </c>
      <c r="P96" s="8"/>
    </row>
    <row r="97" spans="2:16" ht="14.25">
      <c r="B97" s="3">
        <f>1000*(H97/MAX(H$94:H$97))</f>
        <v>697.1642735564964</v>
      </c>
      <c r="C97" s="2"/>
      <c r="D97" t="s">
        <v>46</v>
      </c>
      <c r="E97" t="s">
        <v>32</v>
      </c>
      <c r="G97" s="18">
        <v>0.94</v>
      </c>
      <c r="H97" s="4">
        <f>+G97*(1-0.04*F97)*I97</f>
        <v>25.5586</v>
      </c>
      <c r="I97" s="2">
        <v>27.19</v>
      </c>
      <c r="J97" s="4">
        <f>+G97*(1-0.04*F97)*K97</f>
        <v>67.72699999999999</v>
      </c>
      <c r="K97" s="2">
        <v>72.05</v>
      </c>
      <c r="L97" s="2">
        <v>2</v>
      </c>
      <c r="M97" s="2">
        <v>38</v>
      </c>
      <c r="N97" s="2">
        <v>59</v>
      </c>
      <c r="O97" t="s">
        <v>156</v>
      </c>
      <c r="P97" s="8"/>
    </row>
    <row r="98" spans="2:16" ht="14.25">
      <c r="B98" s="3"/>
      <c r="C98" s="2"/>
      <c r="G98" s="18"/>
      <c r="H98" s="4"/>
      <c r="I98" s="2"/>
      <c r="J98" s="4"/>
      <c r="K98" s="2"/>
      <c r="L98" s="2"/>
      <c r="M98" s="2"/>
      <c r="N98" s="2"/>
      <c r="P98" s="8"/>
    </row>
    <row r="99" spans="1:16" ht="14.25">
      <c r="A99" s="7">
        <v>40765</v>
      </c>
      <c r="B99" s="3"/>
      <c r="C99" s="2"/>
      <c r="G99" s="18"/>
      <c r="H99" s="4"/>
      <c r="I99" s="2"/>
      <c r="J99" s="4"/>
      <c r="K99" s="2"/>
      <c r="L99" s="2"/>
      <c r="M99" s="2"/>
      <c r="N99" s="2"/>
      <c r="P99" s="8"/>
    </row>
    <row r="100" spans="2:16" ht="14.25">
      <c r="B100" s="3">
        <f aca="true" t="shared" si="10" ref="B100:B105">1000*(H100/MAX(H$100:H$104))</f>
        <v>1000</v>
      </c>
      <c r="C100" s="2"/>
      <c r="D100" t="s">
        <v>83</v>
      </c>
      <c r="E100" t="s">
        <v>74</v>
      </c>
      <c r="G100" s="18">
        <v>0.915</v>
      </c>
      <c r="H100" s="4">
        <f aca="true" t="shared" si="11" ref="H100:H105">+G100*(1-0.04*F100)*I100</f>
        <v>55.29345</v>
      </c>
      <c r="I100" s="2">
        <v>60.43</v>
      </c>
      <c r="J100" s="4">
        <f>+G100*(1-0.04*F100)*K100</f>
        <v>194.5107</v>
      </c>
      <c r="K100" s="2">
        <v>212.58</v>
      </c>
      <c r="L100" s="2">
        <v>3</v>
      </c>
      <c r="M100" s="2">
        <v>31</v>
      </c>
      <c r="N100" s="2">
        <v>4</v>
      </c>
      <c r="O100" t="s">
        <v>159</v>
      </c>
      <c r="P100" s="8"/>
    </row>
    <row r="101" spans="2:16" ht="14.25">
      <c r="B101" s="3">
        <f t="shared" si="10"/>
        <v>884.6355219289084</v>
      </c>
      <c r="C101" s="2"/>
      <c r="D101" t="s">
        <v>115</v>
      </c>
      <c r="E101" t="s">
        <v>47</v>
      </c>
      <c r="G101" s="18">
        <v>0.855</v>
      </c>
      <c r="H101" s="4">
        <f t="shared" si="11"/>
        <v>48.91455</v>
      </c>
      <c r="I101" s="2">
        <v>57.21</v>
      </c>
      <c r="J101" s="4">
        <f>+G102*(1-0.04*F102)*K101</f>
        <v>101.6253</v>
      </c>
      <c r="K101" s="2">
        <v>118.86</v>
      </c>
      <c r="L101" s="2">
        <v>2</v>
      </c>
      <c r="M101" s="2">
        <v>4</v>
      </c>
      <c r="N101" s="2">
        <v>39</v>
      </c>
      <c r="O101" t="s">
        <v>166</v>
      </c>
      <c r="P101" s="8"/>
    </row>
    <row r="102" spans="2:16" ht="14.25">
      <c r="B102" s="3">
        <f t="shared" si="10"/>
        <v>878.9142294430895</v>
      </c>
      <c r="C102" s="2"/>
      <c r="D102" t="s">
        <v>115</v>
      </c>
      <c r="E102" t="s">
        <v>47</v>
      </c>
      <c r="G102" s="18">
        <v>0.855</v>
      </c>
      <c r="H102" s="4">
        <f t="shared" si="11"/>
        <v>48.5982</v>
      </c>
      <c r="I102" s="2">
        <v>56.84</v>
      </c>
      <c r="J102" s="4">
        <f>+G101*(1-0.04*F101)*K102</f>
        <v>158.42295</v>
      </c>
      <c r="K102" s="2">
        <v>185.29</v>
      </c>
      <c r="L102" s="2">
        <v>3</v>
      </c>
      <c r="M102" s="2">
        <v>15</v>
      </c>
      <c r="N102" s="2">
        <v>36</v>
      </c>
      <c r="O102" t="s">
        <v>161</v>
      </c>
      <c r="P102" s="8"/>
    </row>
    <row r="103" spans="2:16" ht="14.25">
      <c r="B103" s="3">
        <f t="shared" si="10"/>
        <v>765.5156261727203</v>
      </c>
      <c r="C103" s="2"/>
      <c r="D103" t="s">
        <v>25</v>
      </c>
      <c r="E103" t="s">
        <v>82</v>
      </c>
      <c r="G103" s="18">
        <v>0.88</v>
      </c>
      <c r="H103" s="4">
        <f t="shared" si="11"/>
        <v>42.328</v>
      </c>
      <c r="I103" s="2">
        <v>48.1</v>
      </c>
      <c r="J103" s="4">
        <f>+G103*(1-0.04*F103)*K103</f>
        <v>103.796</v>
      </c>
      <c r="K103" s="2">
        <v>117.95</v>
      </c>
      <c r="L103" s="2">
        <v>2</v>
      </c>
      <c r="M103" s="2">
        <v>27</v>
      </c>
      <c r="N103" s="2">
        <v>7</v>
      </c>
      <c r="O103" t="s">
        <v>160</v>
      </c>
      <c r="P103" s="8"/>
    </row>
    <row r="104" spans="2:16" ht="14.25">
      <c r="B104" s="3">
        <f t="shared" si="10"/>
        <v>492.8359507319583</v>
      </c>
      <c r="C104" s="2"/>
      <c r="D104" t="s">
        <v>170</v>
      </c>
      <c r="E104" t="s">
        <v>32</v>
      </c>
      <c r="G104" s="18">
        <v>0.94</v>
      </c>
      <c r="H104" s="4">
        <f t="shared" si="11"/>
        <v>27.2506</v>
      </c>
      <c r="I104" s="2">
        <v>28.99</v>
      </c>
      <c r="J104" s="4">
        <f>+G104*(1-0.04*F104)*K104</f>
        <v>59.5584</v>
      </c>
      <c r="K104" s="2">
        <v>63.36</v>
      </c>
      <c r="L104" s="2">
        <v>2</v>
      </c>
      <c r="M104" s="2">
        <v>11</v>
      </c>
      <c r="N104" s="2">
        <v>7</v>
      </c>
      <c r="O104" s="2" t="s">
        <v>171</v>
      </c>
      <c r="P104" s="8"/>
    </row>
    <row r="105" spans="2:16" ht="14.25">
      <c r="B105" s="3">
        <f t="shared" si="10"/>
        <v>425.34513581626754</v>
      </c>
      <c r="C105" s="2"/>
      <c r="D105" t="s">
        <v>45</v>
      </c>
      <c r="E105" t="s">
        <v>32</v>
      </c>
      <c r="G105" s="18">
        <v>0.94</v>
      </c>
      <c r="H105" s="4">
        <f t="shared" si="11"/>
        <v>23.5188</v>
      </c>
      <c r="I105" s="2">
        <v>25.02</v>
      </c>
      <c r="J105" s="4">
        <f>+G105*(1-0.04*F105)*K105</f>
        <v>45.2046</v>
      </c>
      <c r="K105" s="2">
        <v>48.09</v>
      </c>
      <c r="L105" s="2">
        <v>1</v>
      </c>
      <c r="M105" s="2">
        <v>13</v>
      </c>
      <c r="N105" s="2">
        <v>6</v>
      </c>
      <c r="O105" s="2">
        <v>87</v>
      </c>
      <c r="P105" s="8" t="s">
        <v>167</v>
      </c>
    </row>
    <row r="106" spans="2:16" ht="14.25">
      <c r="B106" s="3"/>
      <c r="C106" s="2"/>
      <c r="G106" s="18"/>
      <c r="P106" s="8"/>
    </row>
    <row r="107" spans="1:16" ht="14.25">
      <c r="A107" s="7">
        <v>40766</v>
      </c>
      <c r="B107" s="3"/>
      <c r="C107" s="2"/>
      <c r="G107" s="18"/>
      <c r="H107" s="4"/>
      <c r="I107" s="2"/>
      <c r="J107" s="4"/>
      <c r="K107" s="2"/>
      <c r="L107" s="2"/>
      <c r="M107" s="2"/>
      <c r="N107" s="2"/>
      <c r="P107" s="8"/>
    </row>
    <row r="108" spans="2:16" ht="14.25">
      <c r="B108" s="3">
        <f>1000*(H108/MAX(H$108:H$111))</f>
        <v>1000</v>
      </c>
      <c r="C108" s="2"/>
      <c r="D108" t="s">
        <v>41</v>
      </c>
      <c r="E108" t="s">
        <v>168</v>
      </c>
      <c r="G108" s="18">
        <v>0.915</v>
      </c>
      <c r="H108" s="4">
        <f>+G108*(1-0.04*F108)*I108</f>
        <v>54.8085</v>
      </c>
      <c r="I108" s="2">
        <v>59.9</v>
      </c>
      <c r="J108" s="4">
        <f>+G108*(1-0.04*F108)*K108</f>
        <v>137.77155</v>
      </c>
      <c r="K108" s="2">
        <v>150.57</v>
      </c>
      <c r="L108" s="2">
        <v>2</v>
      </c>
      <c r="M108" s="2">
        <v>30</v>
      </c>
      <c r="N108" s="2">
        <v>49</v>
      </c>
      <c r="O108" t="s">
        <v>169</v>
      </c>
      <c r="P108" s="8"/>
    </row>
    <row r="109" spans="2:16" ht="14.25">
      <c r="B109" s="3">
        <f>1000*(H109/MAX(H$108:H$111))</f>
        <v>958.7646076794658</v>
      </c>
      <c r="C109" s="2"/>
      <c r="D109" t="s">
        <v>83</v>
      </c>
      <c r="E109" t="s">
        <v>74</v>
      </c>
      <c r="G109" s="18">
        <v>0.915</v>
      </c>
      <c r="H109" s="4">
        <f>+G109*(1-0.04*F109)*I109</f>
        <v>52.54845</v>
      </c>
      <c r="I109" s="2">
        <v>57.43</v>
      </c>
      <c r="J109" s="4">
        <f>+G109*(1-0.04*F109)*K109</f>
        <v>177.6564</v>
      </c>
      <c r="K109" s="2">
        <v>194.16</v>
      </c>
      <c r="L109" s="2">
        <v>3</v>
      </c>
      <c r="M109" s="2">
        <v>22</v>
      </c>
      <c r="N109" s="2">
        <v>50</v>
      </c>
      <c r="O109" t="s">
        <v>165</v>
      </c>
      <c r="P109" s="8"/>
    </row>
    <row r="110" spans="2:16" ht="14.25">
      <c r="B110" s="3">
        <f>1000*(H110/MAX(H$108:H$111))</f>
        <v>835.9214355437567</v>
      </c>
      <c r="C110" s="2"/>
      <c r="D110" t="s">
        <v>46</v>
      </c>
      <c r="E110" t="s">
        <v>32</v>
      </c>
      <c r="G110" s="18">
        <v>0.94</v>
      </c>
      <c r="H110" s="4">
        <f>+G110*(1-0.04*F110)*I110</f>
        <v>45.815599999999996</v>
      </c>
      <c r="I110" s="2">
        <v>48.74</v>
      </c>
      <c r="J110" s="4">
        <f>+G110*(1-0.04*F110)*K110</f>
        <v>120.71479999999998</v>
      </c>
      <c r="K110" s="2">
        <v>128.42</v>
      </c>
      <c r="L110" s="2">
        <v>2</v>
      </c>
      <c r="M110" s="2">
        <v>38</v>
      </c>
      <c r="N110" s="2">
        <v>6</v>
      </c>
      <c r="O110" t="s">
        <v>162</v>
      </c>
      <c r="P110" s="8"/>
    </row>
    <row r="111" spans="2:16" ht="14.25">
      <c r="B111" s="3">
        <f>1000*(H111/MAX(H$108:H$111))</f>
        <v>786.0724157749254</v>
      </c>
      <c r="C111" s="2"/>
      <c r="D111" t="s">
        <v>163</v>
      </c>
      <c r="E111" t="s">
        <v>108</v>
      </c>
      <c r="G111" s="18">
        <v>0.855</v>
      </c>
      <c r="H111" s="4">
        <f>+G111*(1-0.04*F111)*I111</f>
        <v>43.08345</v>
      </c>
      <c r="I111" s="2">
        <v>50.39</v>
      </c>
      <c r="J111" s="4">
        <f>+G111*(1-0.04*F111)*K111</f>
        <v>133.1919</v>
      </c>
      <c r="K111" s="2">
        <v>155.78</v>
      </c>
      <c r="L111" s="2">
        <v>3</v>
      </c>
      <c r="M111" s="2">
        <v>5</v>
      </c>
      <c r="N111" s="2">
        <v>29</v>
      </c>
      <c r="O111" t="s">
        <v>164</v>
      </c>
      <c r="P111" s="8"/>
    </row>
    <row r="112" spans="2:16" ht="14.25">
      <c r="B112" s="3">
        <f>1000*(H112/MAX(H$108:H$111))</f>
        <v>720.3262267713949</v>
      </c>
      <c r="C112" s="2"/>
      <c r="D112" t="s">
        <v>45</v>
      </c>
      <c r="E112" t="s">
        <v>32</v>
      </c>
      <c r="G112" s="18">
        <v>0.94</v>
      </c>
      <c r="H112" s="4">
        <f>+G112*(1-0.04*F112)*I112</f>
        <v>39.48</v>
      </c>
      <c r="I112" s="2">
        <v>42</v>
      </c>
      <c r="J112" s="4">
        <f>+G112*(1-0.04*F112)*K112</f>
        <v>82.9644</v>
      </c>
      <c r="K112" s="2">
        <v>88.26</v>
      </c>
      <c r="L112" s="2">
        <v>2</v>
      </c>
      <c r="M112" s="2">
        <v>6</v>
      </c>
      <c r="N112" s="2">
        <v>5</v>
      </c>
      <c r="O112" t="s">
        <v>175</v>
      </c>
      <c r="P112" s="8"/>
    </row>
    <row r="113" spans="2:16" ht="14.25">
      <c r="B113" s="3"/>
      <c r="C113" s="2"/>
      <c r="G113" s="18"/>
      <c r="H113" s="4"/>
      <c r="I113" s="2"/>
      <c r="J113" s="4"/>
      <c r="K113" s="2"/>
      <c r="L113" s="2"/>
      <c r="M113" s="2"/>
      <c r="N113" s="2"/>
      <c r="P113" s="8"/>
    </row>
    <row r="114" spans="1:16" ht="14.25">
      <c r="A114" s="7">
        <v>40770</v>
      </c>
      <c r="B114" s="3"/>
      <c r="C114" s="2"/>
      <c r="G114" s="18"/>
      <c r="H114" s="4"/>
      <c r="I114" s="2"/>
      <c r="J114" s="4"/>
      <c r="K114" s="2"/>
      <c r="L114" s="2"/>
      <c r="M114" s="2"/>
      <c r="N114" s="2"/>
      <c r="P114" s="8"/>
    </row>
    <row r="115" spans="1:16" ht="14.25">
      <c r="A115" s="7"/>
      <c r="B115" s="3">
        <f>1000*(H115/MAX(H$115:H$117))</f>
        <v>1000</v>
      </c>
      <c r="C115" s="2"/>
      <c r="D115" t="s">
        <v>83</v>
      </c>
      <c r="E115" t="s">
        <v>74</v>
      </c>
      <c r="G115" s="18">
        <v>0.915</v>
      </c>
      <c r="H115" s="4">
        <f>+G115*(1-0.04*F115)*I115</f>
        <v>48.5499</v>
      </c>
      <c r="I115" s="2">
        <v>53.06</v>
      </c>
      <c r="J115" s="4">
        <f>+G115*(1-0.04*F115)*K115</f>
        <v>132.1992</v>
      </c>
      <c r="K115" s="2">
        <v>144.48</v>
      </c>
      <c r="L115" s="2">
        <v>2</v>
      </c>
      <c r="M115" s="2">
        <v>43</v>
      </c>
      <c r="N115" s="2">
        <v>50</v>
      </c>
      <c r="O115" t="s">
        <v>172</v>
      </c>
      <c r="P115" s="8"/>
    </row>
    <row r="116" spans="1:16" ht="14.25">
      <c r="A116" s="7"/>
      <c r="B116" s="3">
        <f>1000*(H116/MAX(H$115:H$117))</f>
        <v>961.1760271390878</v>
      </c>
      <c r="C116" s="2"/>
      <c r="D116" t="s">
        <v>41</v>
      </c>
      <c r="E116" t="s">
        <v>168</v>
      </c>
      <c r="G116" s="18">
        <v>0.915</v>
      </c>
      <c r="H116" s="4">
        <f>+G116*(1-0.04*F116)*I116</f>
        <v>46.665</v>
      </c>
      <c r="I116" s="2">
        <v>51</v>
      </c>
      <c r="J116" s="4">
        <f>+G116*(1-0.04*F116)*K116</f>
        <v>112.66395</v>
      </c>
      <c r="K116" s="2">
        <v>123.13</v>
      </c>
      <c r="L116" s="2">
        <v>2</v>
      </c>
      <c r="M116" s="2">
        <v>24</v>
      </c>
      <c r="N116" s="2">
        <v>51</v>
      </c>
      <c r="O116" t="s">
        <v>173</v>
      </c>
      <c r="P116" s="8"/>
    </row>
    <row r="117" spans="2:16" ht="14.25">
      <c r="B117" s="3">
        <f>1000*(H117/MAX(H$115:H$117))</f>
        <v>700.7388274744127</v>
      </c>
      <c r="C117" s="2"/>
      <c r="D117" t="s">
        <v>25</v>
      </c>
      <c r="E117" t="s">
        <v>82</v>
      </c>
      <c r="G117" s="18">
        <v>0.88</v>
      </c>
      <c r="H117" s="4">
        <f>+G117*(1-0.04*F117)*I117</f>
        <v>34.020799999999994</v>
      </c>
      <c r="I117" s="2">
        <v>38.66</v>
      </c>
      <c r="J117" s="4">
        <f>+G117*(1-0.04*F117)*K117</f>
        <v>67.9712</v>
      </c>
      <c r="K117" s="2">
        <v>77.24</v>
      </c>
      <c r="L117" s="2">
        <v>1</v>
      </c>
      <c r="M117" s="2">
        <v>58</v>
      </c>
      <c r="N117" s="2">
        <v>53</v>
      </c>
      <c r="O117" t="s">
        <v>174</v>
      </c>
      <c r="P117" s="8"/>
    </row>
    <row r="118" spans="2:16" ht="14.25">
      <c r="B118" s="3"/>
      <c r="C118" s="2"/>
      <c r="G118" s="18"/>
      <c r="H118" s="4"/>
      <c r="I118" s="2"/>
      <c r="J118" s="4"/>
      <c r="K118" s="2"/>
      <c r="L118" s="2"/>
      <c r="M118" s="2"/>
      <c r="N118" s="2"/>
      <c r="P118" s="8"/>
    </row>
    <row r="119" spans="1:16" ht="14.25">
      <c r="A119" s="7">
        <v>40776</v>
      </c>
      <c r="B119" s="3"/>
      <c r="C119" s="2"/>
      <c r="G119" s="18"/>
      <c r="H119" s="4"/>
      <c r="I119" s="2"/>
      <c r="J119" s="4"/>
      <c r="K119" s="2"/>
      <c r="L119" s="2"/>
      <c r="M119" s="2"/>
      <c r="N119" s="2"/>
      <c r="P119" s="8"/>
    </row>
    <row r="120" spans="2:16" ht="14.25">
      <c r="B120" s="3">
        <f>1000*(H120/MAX(H$120:H$124))</f>
        <v>1000</v>
      </c>
      <c r="C120" s="2"/>
      <c r="D120" t="s">
        <v>41</v>
      </c>
      <c r="E120" t="s">
        <v>168</v>
      </c>
      <c r="G120" s="18">
        <v>0.915</v>
      </c>
      <c r="H120" s="4">
        <f>+G120*(1-0.04*F120)*I120</f>
        <v>34.24845</v>
      </c>
      <c r="I120" s="2">
        <v>37.43</v>
      </c>
      <c r="J120" s="4">
        <f aca="true" t="shared" si="12" ref="J120:J125">+G120*(1-0.04*F120)*K120</f>
        <v>73.77645</v>
      </c>
      <c r="K120" s="2">
        <v>80.63</v>
      </c>
      <c r="L120" s="2">
        <v>2</v>
      </c>
      <c r="M120" s="2">
        <v>9</v>
      </c>
      <c r="N120" s="2">
        <v>15</v>
      </c>
      <c r="O120" t="s">
        <v>179</v>
      </c>
      <c r="P120" s="8"/>
    </row>
    <row r="121" spans="2:16" ht="14.25">
      <c r="B121" s="3">
        <f>1000*(H121/MAX(H$120:H$124))</f>
        <v>947.361997404262</v>
      </c>
      <c r="C121" s="2"/>
      <c r="D121" t="s">
        <v>71</v>
      </c>
      <c r="E121" t="s">
        <v>152</v>
      </c>
      <c r="G121" s="18">
        <v>0.941</v>
      </c>
      <c r="H121" s="4">
        <f>+G121*(1-0.04*F121)*I121</f>
        <v>32.445679999999996</v>
      </c>
      <c r="I121" s="2">
        <v>34.48</v>
      </c>
      <c r="J121" s="4">
        <f t="shared" si="12"/>
        <v>64.8349</v>
      </c>
      <c r="K121" s="2">
        <v>68.9</v>
      </c>
      <c r="L121" s="2">
        <v>1</v>
      </c>
      <c r="M121" s="2">
        <v>59</v>
      </c>
      <c r="N121" s="2">
        <v>5</v>
      </c>
      <c r="O121" t="s">
        <v>178</v>
      </c>
      <c r="P121" s="8"/>
    </row>
    <row r="122" spans="2:16" ht="14.25">
      <c r="B122" s="3">
        <f>1000*(H122/MAX(H$120:H$124))</f>
        <v>895.8536809695038</v>
      </c>
      <c r="C122" s="2"/>
      <c r="D122" t="s">
        <v>176</v>
      </c>
      <c r="E122" t="s">
        <v>91</v>
      </c>
      <c r="G122" s="18">
        <v>0.94</v>
      </c>
      <c r="H122" s="4">
        <f>+G122*(1-0.04*F122)*I122</f>
        <v>30.6816</v>
      </c>
      <c r="I122" s="2">
        <v>32.64</v>
      </c>
      <c r="J122" s="4">
        <f t="shared" si="12"/>
        <v>60.5548</v>
      </c>
      <c r="K122" s="2">
        <v>64.42</v>
      </c>
      <c r="L122" s="2">
        <v>1</v>
      </c>
      <c r="M122" s="2">
        <v>44</v>
      </c>
      <c r="N122" s="2">
        <v>13</v>
      </c>
      <c r="O122" s="2">
        <v>7</v>
      </c>
      <c r="P122" s="8"/>
    </row>
    <row r="123" spans="2:16" ht="14.25">
      <c r="B123" s="3">
        <f>1000*(H123/MAX(H$120:H$124))</f>
        <v>842.9198985647524</v>
      </c>
      <c r="C123" s="2"/>
      <c r="D123" t="s">
        <v>163</v>
      </c>
      <c r="E123" t="s">
        <v>177</v>
      </c>
      <c r="G123" s="18">
        <v>0.885</v>
      </c>
      <c r="H123" s="4">
        <f>+G123*(1-0.04*F123)*I123</f>
        <v>28.868699999999997</v>
      </c>
      <c r="I123" s="2">
        <v>32.62</v>
      </c>
      <c r="J123" s="4">
        <f t="shared" si="12"/>
        <v>56.66655</v>
      </c>
      <c r="K123" s="2">
        <v>64.03</v>
      </c>
      <c r="L123" s="2">
        <v>1</v>
      </c>
      <c r="M123" s="2">
        <v>37</v>
      </c>
      <c r="N123" s="2">
        <v>49</v>
      </c>
      <c r="O123" t="s">
        <v>181</v>
      </c>
      <c r="P123" s="8"/>
    </row>
    <row r="124" spans="2:16" ht="14.25">
      <c r="B124" s="3">
        <f>1000*(H124/MAX(H$120:H$124))</f>
        <v>773.1503177516064</v>
      </c>
      <c r="C124" s="2"/>
      <c r="D124" t="s">
        <v>48</v>
      </c>
      <c r="E124" t="s">
        <v>177</v>
      </c>
      <c r="G124" s="18">
        <v>0.885</v>
      </c>
      <c r="H124" s="4">
        <f>+G124*(1-0.04*F124)*I124</f>
        <v>26.479200000000002</v>
      </c>
      <c r="I124" s="2">
        <v>29.92</v>
      </c>
      <c r="J124" s="4">
        <f t="shared" si="12"/>
        <v>62.13585</v>
      </c>
      <c r="K124" s="2">
        <v>70.21</v>
      </c>
      <c r="L124" s="2">
        <v>2</v>
      </c>
      <c r="M124" s="2">
        <v>20</v>
      </c>
      <c r="N124" s="2">
        <v>47</v>
      </c>
      <c r="O124" t="s">
        <v>180</v>
      </c>
      <c r="P124" s="8"/>
    </row>
    <row r="125" spans="2:16" ht="14.25">
      <c r="B125" s="3">
        <v>201</v>
      </c>
      <c r="C125" s="2"/>
      <c r="D125" t="s">
        <v>25</v>
      </c>
      <c r="E125" t="s">
        <v>82</v>
      </c>
      <c r="G125" s="18">
        <v>0.88</v>
      </c>
      <c r="H125" s="4"/>
      <c r="I125" s="2"/>
      <c r="J125" s="4">
        <f t="shared" si="12"/>
        <v>36.3616</v>
      </c>
      <c r="K125" s="2">
        <v>41.32</v>
      </c>
      <c r="L125" s="2"/>
      <c r="M125" s="2"/>
      <c r="N125" s="2"/>
      <c r="O125" t="s">
        <v>182</v>
      </c>
      <c r="P125" s="8" t="s">
        <v>183</v>
      </c>
    </row>
    <row r="126" spans="2:16" ht="14.25">
      <c r="B126" s="3"/>
      <c r="C126" s="2"/>
      <c r="G126" s="18"/>
      <c r="H126" s="4"/>
      <c r="I126" s="2"/>
      <c r="J126" s="4"/>
      <c r="K126" s="2"/>
      <c r="L126" s="2"/>
      <c r="M126" s="2"/>
      <c r="N126" s="2"/>
      <c r="P126" s="8"/>
    </row>
    <row r="127" ht="14.25">
      <c r="A127" s="7">
        <v>40781</v>
      </c>
    </row>
    <row r="128" spans="2:16" ht="14.25">
      <c r="B128" s="3">
        <v>1000</v>
      </c>
      <c r="C128" s="2"/>
      <c r="D128" t="s">
        <v>83</v>
      </c>
      <c r="E128" t="s">
        <v>197</v>
      </c>
      <c r="G128" s="18">
        <v>0.88</v>
      </c>
      <c r="H128" s="4">
        <f>+G128*(1-0.04*F128)*I128</f>
        <v>21.648</v>
      </c>
      <c r="I128" s="2">
        <v>24.6</v>
      </c>
      <c r="J128" s="4">
        <f>+G128*(1-0.04*F128)*K128</f>
        <v>41.6328</v>
      </c>
      <c r="K128" s="2">
        <v>47.31</v>
      </c>
      <c r="L128" s="2">
        <v>1</v>
      </c>
      <c r="M128" s="2">
        <v>13</v>
      </c>
      <c r="N128" s="2">
        <v>49</v>
      </c>
      <c r="O128" t="s">
        <v>185</v>
      </c>
      <c r="P128" s="8"/>
    </row>
    <row r="129" spans="2:16" ht="14.25">
      <c r="B129" s="3">
        <f>600*J129/J$128+25</f>
        <v>619.4428431429066</v>
      </c>
      <c r="C129" s="2"/>
      <c r="D129" t="s">
        <v>71</v>
      </c>
      <c r="E129" t="s">
        <v>152</v>
      </c>
      <c r="G129" s="18">
        <v>0.94</v>
      </c>
      <c r="H129" s="4"/>
      <c r="I129" s="2"/>
      <c r="J129" s="4">
        <f>+G129*(1-0.04*F129)*K129</f>
        <v>41.2472</v>
      </c>
      <c r="K129" s="2">
        <v>43.88</v>
      </c>
      <c r="L129" s="2"/>
      <c r="M129" s="2"/>
      <c r="N129" s="2"/>
      <c r="O129" t="s">
        <v>184</v>
      </c>
      <c r="P129" s="8" t="s">
        <v>186</v>
      </c>
    </row>
    <row r="130" spans="2:16" ht="14.25">
      <c r="B130" s="3">
        <f>600*J130/J$128+30</f>
        <v>517.8883956880152</v>
      </c>
      <c r="C130" s="2"/>
      <c r="D130" t="s">
        <v>59</v>
      </c>
      <c r="E130" t="s">
        <v>90</v>
      </c>
      <c r="G130" s="18">
        <v>0.88</v>
      </c>
      <c r="H130" s="4"/>
      <c r="I130" s="2"/>
      <c r="J130" s="4">
        <f>+G130*(1-0.04*F130)*K130</f>
        <v>33.8536</v>
      </c>
      <c r="K130" s="2">
        <v>38.47</v>
      </c>
      <c r="L130" s="2"/>
      <c r="M130" s="2"/>
      <c r="N130" s="2"/>
      <c r="O130" t="s">
        <v>198</v>
      </c>
      <c r="P130" s="8" t="s">
        <v>187</v>
      </c>
    </row>
    <row r="131" spans="2:16" ht="14.25">
      <c r="B131" s="3"/>
      <c r="C131" s="2"/>
      <c r="G131" s="18"/>
      <c r="H131" s="4"/>
      <c r="I131" s="2"/>
      <c r="J131" s="4"/>
      <c r="K131" s="2"/>
      <c r="L131" s="2"/>
      <c r="M131" s="2"/>
      <c r="N131" s="2"/>
      <c r="P131" s="8"/>
    </row>
    <row r="132" spans="1:16" ht="14.25">
      <c r="A132" s="7">
        <v>40782</v>
      </c>
      <c r="B132" s="3"/>
      <c r="C132" s="2"/>
      <c r="G132" s="18"/>
      <c r="H132" s="4"/>
      <c r="I132" s="2"/>
      <c r="J132" s="4"/>
      <c r="K132" s="2"/>
      <c r="L132" s="2"/>
      <c r="M132" s="2"/>
      <c r="N132" s="2"/>
      <c r="P132" s="8"/>
    </row>
    <row r="133" spans="2:16" ht="14.25">
      <c r="B133" s="3">
        <f>1000*(H133/MAX(H$133:H$134))</f>
        <v>1000</v>
      </c>
      <c r="C133" s="2"/>
      <c r="D133" t="s">
        <v>83</v>
      </c>
      <c r="E133" t="s">
        <v>74</v>
      </c>
      <c r="G133" s="18">
        <v>0.915</v>
      </c>
      <c r="H133" s="4">
        <f>+G133*(1-0.04*F133)*I133</f>
        <v>36.0144</v>
      </c>
      <c r="I133" s="2">
        <v>39.36</v>
      </c>
      <c r="J133" s="4">
        <f>+G133*(1-0.04*F133)*K133</f>
        <v>71.919</v>
      </c>
      <c r="K133" s="2">
        <v>78.6</v>
      </c>
      <c r="L133" s="2">
        <v>1</v>
      </c>
      <c r="M133" s="2">
        <v>58</v>
      </c>
      <c r="N133" s="2">
        <v>17</v>
      </c>
      <c r="O133" t="s">
        <v>188</v>
      </c>
      <c r="P133" s="8"/>
    </row>
    <row r="134" spans="2:16" ht="14.25">
      <c r="B134" s="3">
        <f>1000*(H134/MAX(H$133:H$134))</f>
        <v>958.9386467635168</v>
      </c>
      <c r="C134" s="2"/>
      <c r="D134" t="s">
        <v>71</v>
      </c>
      <c r="E134" t="s">
        <v>152</v>
      </c>
      <c r="G134" s="18">
        <v>0.94</v>
      </c>
      <c r="H134" s="4">
        <f>+G134*(1-0.04*F134)*I134</f>
        <v>34.5356</v>
      </c>
      <c r="I134" s="2">
        <v>36.74</v>
      </c>
      <c r="J134" s="4">
        <f>+G134*(1-0.04*F134)*K134</f>
        <v>87.6362</v>
      </c>
      <c r="K134" s="2">
        <v>93.23</v>
      </c>
      <c r="L134" s="2">
        <v>2</v>
      </c>
      <c r="M134" s="2">
        <v>32</v>
      </c>
      <c r="N134" s="2">
        <v>14</v>
      </c>
      <c r="O134" t="s">
        <v>189</v>
      </c>
      <c r="P134" s="8"/>
    </row>
    <row r="135" spans="2:16" ht="14.25">
      <c r="B135" s="3">
        <f>1000*(H135/MAX(H$133:H$134))</f>
        <v>656.1708649873383</v>
      </c>
      <c r="C135" s="2"/>
      <c r="D135" t="s">
        <v>45</v>
      </c>
      <c r="E135" t="s">
        <v>32</v>
      </c>
      <c r="G135" s="18">
        <v>0.94</v>
      </c>
      <c r="H135" s="4">
        <f>+G135*(1-0.04*F135)*I135</f>
        <v>23.6316</v>
      </c>
      <c r="I135" s="2">
        <v>25.14</v>
      </c>
      <c r="J135" s="4">
        <f>+G135*(1-0.04*F135)*K135</f>
        <v>46.266799999999996</v>
      </c>
      <c r="K135" s="2">
        <v>49.22</v>
      </c>
      <c r="L135" s="2">
        <v>1</v>
      </c>
      <c r="M135" s="2">
        <v>34</v>
      </c>
      <c r="N135" s="2">
        <v>41</v>
      </c>
      <c r="O135" t="s">
        <v>196</v>
      </c>
      <c r="P135" s="8"/>
    </row>
    <row r="136" spans="2:16" ht="14.25">
      <c r="B136" s="3">
        <f>600*J136/J$133+30</f>
        <v>350.75418178784463</v>
      </c>
      <c r="C136" s="2"/>
      <c r="D136" t="s">
        <v>115</v>
      </c>
      <c r="E136" t="s">
        <v>90</v>
      </c>
      <c r="G136" s="18">
        <v>0.88</v>
      </c>
      <c r="H136" s="4"/>
      <c r="I136" s="2"/>
      <c r="J136" s="4">
        <f>+G136*(1-0.04*F136)*K136</f>
        <v>38.447199999999995</v>
      </c>
      <c r="K136" s="2">
        <v>43.69</v>
      </c>
      <c r="L136" s="2"/>
      <c r="M136" s="2"/>
      <c r="N136" s="2"/>
      <c r="O136" t="s">
        <v>190</v>
      </c>
      <c r="P136" s="8"/>
    </row>
    <row r="137" spans="2:16" ht="14.25">
      <c r="B137" s="3"/>
      <c r="C137" s="2"/>
      <c r="G137" s="18"/>
      <c r="H137" s="4"/>
      <c r="I137" s="2"/>
      <c r="J137" s="4"/>
      <c r="K137" s="2"/>
      <c r="L137" s="2"/>
      <c r="M137" s="2"/>
      <c r="N137" s="2"/>
      <c r="P137" s="8"/>
    </row>
    <row r="138" spans="1:16" ht="14.25">
      <c r="A138" s="7">
        <v>40783</v>
      </c>
      <c r="B138" s="3"/>
      <c r="C138" s="2"/>
      <c r="G138" s="18"/>
      <c r="H138" s="4"/>
      <c r="I138" s="2"/>
      <c r="J138" s="4"/>
      <c r="K138" s="2"/>
      <c r="L138" s="2"/>
      <c r="M138" s="2"/>
      <c r="N138" s="2"/>
      <c r="P138" s="8"/>
    </row>
    <row r="139" spans="2:16" ht="14.25">
      <c r="B139" s="3">
        <f aca="true" t="shared" si="13" ref="B139:B144">1000*(H139/MAX(H$139:H$144))</f>
        <v>1000</v>
      </c>
      <c r="C139" s="2"/>
      <c r="D139" t="s">
        <v>83</v>
      </c>
      <c r="E139" t="s">
        <v>74</v>
      </c>
      <c r="G139" s="18">
        <v>0.915</v>
      </c>
      <c r="H139" s="4">
        <f aca="true" t="shared" si="14" ref="H139:H144">+G139*(1-0.04*F139)*I139</f>
        <v>54.543150000000004</v>
      </c>
      <c r="I139" s="2">
        <v>59.61</v>
      </c>
      <c r="J139" s="4">
        <f aca="true" t="shared" si="15" ref="J139:J144">+G139*(1-0.04*F139)*K139</f>
        <v>102.12315000000001</v>
      </c>
      <c r="K139" s="2">
        <v>111.61</v>
      </c>
      <c r="L139" s="2">
        <v>2</v>
      </c>
      <c r="M139" s="2">
        <v>3</v>
      </c>
      <c r="N139" s="2">
        <v>24</v>
      </c>
      <c r="O139" t="s">
        <v>194</v>
      </c>
      <c r="P139" s="8"/>
    </row>
    <row r="140" spans="2:16" ht="14.25">
      <c r="B140" s="3">
        <f t="shared" si="13"/>
        <v>951.6859587317563</v>
      </c>
      <c r="C140" s="2"/>
      <c r="D140" t="s">
        <v>41</v>
      </c>
      <c r="E140" t="s">
        <v>168</v>
      </c>
      <c r="G140" s="18">
        <v>0.915</v>
      </c>
      <c r="H140" s="4">
        <f t="shared" si="14"/>
        <v>51.90795</v>
      </c>
      <c r="I140" s="2">
        <v>56.73</v>
      </c>
      <c r="J140" s="4">
        <f t="shared" si="15"/>
        <v>94.40055000000001</v>
      </c>
      <c r="K140" s="2">
        <v>103.17</v>
      </c>
      <c r="L140" s="2">
        <v>1</v>
      </c>
      <c r="M140" s="2">
        <v>52</v>
      </c>
      <c r="N140" s="2">
        <v>43</v>
      </c>
      <c r="O140" t="s">
        <v>193</v>
      </c>
      <c r="P140" s="8"/>
    </row>
    <row r="141" spans="2:16" ht="14.25">
      <c r="B141" s="3">
        <f t="shared" si="13"/>
        <v>878.6584566531268</v>
      </c>
      <c r="C141" s="2"/>
      <c r="D141" t="s">
        <v>115</v>
      </c>
      <c r="E141" t="s">
        <v>90</v>
      </c>
      <c r="G141" s="18">
        <v>0.88</v>
      </c>
      <c r="H141" s="4">
        <f t="shared" si="14"/>
        <v>47.9248</v>
      </c>
      <c r="I141" s="2">
        <v>54.46</v>
      </c>
      <c r="J141" s="4">
        <f t="shared" si="15"/>
        <v>92.4</v>
      </c>
      <c r="K141" s="2">
        <v>105</v>
      </c>
      <c r="L141" s="2">
        <v>2</v>
      </c>
      <c r="M141" s="2">
        <v>15</v>
      </c>
      <c r="N141" s="2">
        <v>17</v>
      </c>
      <c r="O141" t="s">
        <v>195</v>
      </c>
      <c r="P141" s="8"/>
    </row>
    <row r="142" spans="2:16" ht="14.25">
      <c r="B142" s="3">
        <f t="shared" si="13"/>
        <v>799.8426933537941</v>
      </c>
      <c r="C142" s="2"/>
      <c r="D142" t="s">
        <v>76</v>
      </c>
      <c r="E142" t="s">
        <v>77</v>
      </c>
      <c r="G142" s="18">
        <v>0.939</v>
      </c>
      <c r="H142" s="4">
        <f t="shared" si="14"/>
        <v>43.62594</v>
      </c>
      <c r="I142" s="2">
        <v>46.46</v>
      </c>
      <c r="J142" s="4">
        <f t="shared" si="15"/>
        <v>84.09684</v>
      </c>
      <c r="K142" s="2">
        <v>89.56</v>
      </c>
      <c r="L142" s="2">
        <v>2</v>
      </c>
      <c r="M142" s="2">
        <v>3</v>
      </c>
      <c r="N142" s="2">
        <v>11</v>
      </c>
      <c r="O142" t="s">
        <v>192</v>
      </c>
      <c r="P142" s="8"/>
    </row>
    <row r="143" spans="2:16" ht="14.25">
      <c r="B143" s="3">
        <f t="shared" si="13"/>
        <v>773.9652000297012</v>
      </c>
      <c r="C143" s="2"/>
      <c r="D143" t="s">
        <v>48</v>
      </c>
      <c r="E143" t="s">
        <v>108</v>
      </c>
      <c r="G143" s="18">
        <v>0.885</v>
      </c>
      <c r="H143" s="4">
        <f t="shared" si="14"/>
        <v>42.2145</v>
      </c>
      <c r="I143" s="2">
        <v>47.7</v>
      </c>
      <c r="J143" s="4">
        <f t="shared" si="15"/>
        <v>94.42065</v>
      </c>
      <c r="K143" s="2">
        <v>106.69</v>
      </c>
      <c r="L143" s="2">
        <v>2</v>
      </c>
      <c r="M143" s="2">
        <v>31</v>
      </c>
      <c r="N143" s="2">
        <v>48</v>
      </c>
      <c r="O143" t="s">
        <v>191</v>
      </c>
      <c r="P143" s="8"/>
    </row>
    <row r="144" spans="2:16" ht="14.25">
      <c r="B144" s="3">
        <f t="shared" si="13"/>
        <v>674.0149771327838</v>
      </c>
      <c r="C144" s="2"/>
      <c r="D144" t="s">
        <v>163</v>
      </c>
      <c r="E144" t="s">
        <v>108</v>
      </c>
      <c r="G144" s="18">
        <v>0.885</v>
      </c>
      <c r="H144" s="4">
        <f t="shared" si="14"/>
        <v>36.7629</v>
      </c>
      <c r="I144" s="2">
        <v>41.54</v>
      </c>
      <c r="J144" s="4">
        <f t="shared" si="15"/>
        <v>63.4191</v>
      </c>
      <c r="K144" s="2">
        <v>71.66</v>
      </c>
      <c r="L144" s="2">
        <v>1</v>
      </c>
      <c r="M144" s="2">
        <v>31</v>
      </c>
      <c r="N144" s="2">
        <v>3</v>
      </c>
      <c r="O144" t="s">
        <v>194</v>
      </c>
      <c r="P144" s="8"/>
    </row>
    <row r="145" spans="2:16" ht="14.25">
      <c r="B145" s="3"/>
      <c r="C145" s="2"/>
      <c r="G145" s="18"/>
      <c r="H145" s="4"/>
      <c r="I145" s="2"/>
      <c r="J145" s="4"/>
      <c r="K145" s="2"/>
      <c r="L145" s="2"/>
      <c r="M145" s="2"/>
      <c r="N145" s="2"/>
      <c r="P145" s="8"/>
    </row>
    <row r="146" spans="1:16" ht="14.25">
      <c r="A146" s="7">
        <v>40784</v>
      </c>
      <c r="B146" s="3"/>
      <c r="C146" s="2"/>
      <c r="G146" s="18"/>
      <c r="H146" s="4"/>
      <c r="I146" s="2"/>
      <c r="J146" s="4"/>
      <c r="K146" s="2"/>
      <c r="L146" s="2"/>
      <c r="M146" s="2"/>
      <c r="N146" s="2"/>
      <c r="P146" s="8"/>
    </row>
    <row r="147" spans="2:16" ht="14.25">
      <c r="B147" s="3">
        <f>1000*(H147/MAX(H$147:H$150))</f>
        <v>1000</v>
      </c>
      <c r="C147" s="2"/>
      <c r="D147" t="s">
        <v>83</v>
      </c>
      <c r="E147" t="s">
        <v>74</v>
      </c>
      <c r="G147" s="18">
        <v>0.915</v>
      </c>
      <c r="H147" s="4">
        <f>+G147*(1-0.04*F147)*I147</f>
        <v>51.54195</v>
      </c>
      <c r="I147" s="2">
        <v>56.33</v>
      </c>
      <c r="J147" s="4">
        <f>+G147*(1-0.04*F147)*K147</f>
        <v>194.37345000000002</v>
      </c>
      <c r="K147" s="2">
        <v>212.43</v>
      </c>
      <c r="L147" s="2">
        <v>3</v>
      </c>
      <c r="M147" s="2">
        <v>46</v>
      </c>
      <c r="N147" s="2">
        <v>15</v>
      </c>
      <c r="O147" t="s">
        <v>201</v>
      </c>
      <c r="P147" s="8"/>
    </row>
    <row r="148" spans="2:16" ht="14.25">
      <c r="B148" s="3">
        <f>1000*(H148/MAX(H$147:H$150))</f>
        <v>993.6090892952246</v>
      </c>
      <c r="C148" s="2"/>
      <c r="D148" t="s">
        <v>41</v>
      </c>
      <c r="E148" t="s">
        <v>168</v>
      </c>
      <c r="G148" s="18">
        <v>0.915</v>
      </c>
      <c r="H148" s="4">
        <f>+G148*(1-0.04*F148)*I148</f>
        <v>51.21255</v>
      </c>
      <c r="I148" s="2">
        <v>55.97</v>
      </c>
      <c r="J148" s="4">
        <f>+G148*(1-0.04*F148)*K148</f>
        <v>175.02120000000002</v>
      </c>
      <c r="K148" s="2">
        <v>191.28</v>
      </c>
      <c r="L148" s="2">
        <v>3</v>
      </c>
      <c r="M148" s="2">
        <v>25</v>
      </c>
      <c r="N148" s="2">
        <v>2</v>
      </c>
      <c r="O148" t="s">
        <v>199</v>
      </c>
      <c r="P148" s="8"/>
    </row>
    <row r="149" spans="2:16" ht="14.25">
      <c r="B149" s="3">
        <f>1000*(H149/MAX(H$147:H$150))</f>
        <v>816.2845992439169</v>
      </c>
      <c r="C149" s="2"/>
      <c r="D149" t="s">
        <v>163</v>
      </c>
      <c r="E149" t="s">
        <v>108</v>
      </c>
      <c r="G149" s="18">
        <v>0.885</v>
      </c>
      <c r="H149" s="4">
        <f>+G149*(1-0.04*F149)*I149</f>
        <v>42.0729</v>
      </c>
      <c r="I149" s="2">
        <v>47.54</v>
      </c>
      <c r="J149" s="4">
        <f>+G149*(1-0.04*F149)*K149</f>
        <v>142.30800000000002</v>
      </c>
      <c r="K149" s="2">
        <v>160.8</v>
      </c>
      <c r="L149" s="2">
        <v>3</v>
      </c>
      <c r="M149" s="2">
        <v>22</v>
      </c>
      <c r="N149" s="2">
        <v>57</v>
      </c>
      <c r="O149" t="s">
        <v>200</v>
      </c>
      <c r="P149" s="8"/>
    </row>
    <row r="150" spans="2:16" ht="14.25">
      <c r="B150" s="3">
        <f>1000*(H150/MAX(H$147:H$150))</f>
        <v>733.1503755678627</v>
      </c>
      <c r="C150" s="2"/>
      <c r="D150" t="s">
        <v>45</v>
      </c>
      <c r="E150" t="s">
        <v>32</v>
      </c>
      <c r="G150" s="18">
        <v>0.94</v>
      </c>
      <c r="H150" s="4">
        <f>+G150*(1-0.04*F150)*I150</f>
        <v>37.788000000000004</v>
      </c>
      <c r="I150" s="2">
        <v>40.2</v>
      </c>
      <c r="J150" s="4">
        <f>+G150*(1-0.04*F150)*K150</f>
        <v>83.75399999999999</v>
      </c>
      <c r="K150" s="2">
        <v>89.1</v>
      </c>
      <c r="L150" s="2">
        <v>2</v>
      </c>
      <c r="M150" s="2">
        <v>13</v>
      </c>
      <c r="N150" s="2">
        <v>0</v>
      </c>
      <c r="O150" t="s">
        <v>202</v>
      </c>
      <c r="P150" s="8"/>
    </row>
    <row r="151" spans="2:16" ht="14.25">
      <c r="B151" s="3">
        <f>1000*(H151/MAX(H$147:H$150))</f>
        <v>505.5454828542575</v>
      </c>
      <c r="C151" s="2"/>
      <c r="D151" t="s">
        <v>46</v>
      </c>
      <c r="E151" t="s">
        <v>32</v>
      </c>
      <c r="G151" s="18">
        <v>0.94</v>
      </c>
      <c r="H151" s="4">
        <f>+G151*(1-0.04*F151)*I151</f>
        <v>26.0568</v>
      </c>
      <c r="I151" s="2">
        <v>27.72</v>
      </c>
      <c r="J151" s="4">
        <f>+G151*(1-0.04*F151)*K151</f>
        <v>48.3724</v>
      </c>
      <c r="K151" s="2">
        <v>51.46</v>
      </c>
      <c r="L151" s="2">
        <v>1</v>
      </c>
      <c r="M151" s="2">
        <v>45</v>
      </c>
      <c r="N151" s="2">
        <v>19</v>
      </c>
      <c r="O151" t="s">
        <v>203</v>
      </c>
      <c r="P151" s="8" t="s">
        <v>167</v>
      </c>
    </row>
    <row r="152" spans="2:16" ht="14.25">
      <c r="B152" s="3"/>
      <c r="C152" s="2"/>
      <c r="G152" s="18"/>
      <c r="H152" s="4"/>
      <c r="I152" s="2"/>
      <c r="J152" s="4"/>
      <c r="K152" s="2"/>
      <c r="L152" s="2"/>
      <c r="M152" s="2"/>
      <c r="N152" s="2"/>
      <c r="P152" s="8"/>
    </row>
    <row r="153" spans="1:16" ht="14.25">
      <c r="A153" s="7">
        <v>40790</v>
      </c>
      <c r="B153" s="3"/>
      <c r="C153" s="2"/>
      <c r="G153" s="18"/>
      <c r="H153" s="4"/>
      <c r="I153" s="2"/>
      <c r="J153" s="4"/>
      <c r="K153" s="2"/>
      <c r="L153" s="2"/>
      <c r="M153" s="2"/>
      <c r="N153" s="2"/>
      <c r="P153" s="8"/>
    </row>
    <row r="154" spans="2:16" ht="14.25">
      <c r="B154" s="3">
        <f>1000*(H154/MAX(H$154:H$156))</f>
        <v>1000</v>
      </c>
      <c r="C154" s="2"/>
      <c r="D154" t="s">
        <v>71</v>
      </c>
      <c r="E154" t="s">
        <v>152</v>
      </c>
      <c r="G154" s="18">
        <v>0.94</v>
      </c>
      <c r="H154" s="4">
        <f>+G154*(1-0.04*F154)*I154</f>
        <v>49.5286</v>
      </c>
      <c r="I154" s="2">
        <v>52.69</v>
      </c>
      <c r="J154" s="4">
        <f>+G154*(1-0.04*F154)*K154</f>
        <v>155.5606</v>
      </c>
      <c r="K154" s="2">
        <v>165.49</v>
      </c>
      <c r="L154" s="2">
        <v>3</v>
      </c>
      <c r="M154" s="2">
        <v>20</v>
      </c>
      <c r="N154" s="2">
        <v>15</v>
      </c>
      <c r="O154" t="s">
        <v>209</v>
      </c>
      <c r="P154" s="8"/>
    </row>
    <row r="155" spans="2:16" ht="14.25">
      <c r="B155" s="3">
        <f>1000*(H155/MAX(H$154:H$156))</f>
        <v>782.6387178317175</v>
      </c>
      <c r="C155" s="2"/>
      <c r="D155" t="s">
        <v>48</v>
      </c>
      <c r="E155" t="s">
        <v>177</v>
      </c>
      <c r="G155" s="18">
        <v>0.885</v>
      </c>
      <c r="H155" s="4">
        <f>+G155*(1-0.04*F155)*I155</f>
        <v>38.763</v>
      </c>
      <c r="I155" s="2">
        <v>43.8</v>
      </c>
      <c r="J155" s="4">
        <f>+G155*(1-0.04*F155)*K155</f>
        <v>95.92515</v>
      </c>
      <c r="K155" s="2">
        <v>108.39</v>
      </c>
      <c r="L155" s="2">
        <v>2</v>
      </c>
      <c r="M155" s="2">
        <v>28</v>
      </c>
      <c r="N155" s="2">
        <v>28</v>
      </c>
      <c r="O155" t="s">
        <v>212</v>
      </c>
      <c r="P155" s="8"/>
    </row>
    <row r="156" spans="2:16" ht="14.25">
      <c r="B156" s="3">
        <f>1000*(H156/MAX(H$154:H$156))</f>
        <v>741.0051969972905</v>
      </c>
      <c r="C156" s="2"/>
      <c r="D156" t="s">
        <v>163</v>
      </c>
      <c r="E156" t="s">
        <v>177</v>
      </c>
      <c r="G156" s="18">
        <v>0.885</v>
      </c>
      <c r="H156" s="4">
        <f>+G156*(1-0.04*F156)*I156</f>
        <v>36.70095</v>
      </c>
      <c r="I156" s="2">
        <v>41.47</v>
      </c>
      <c r="J156" s="4">
        <f>+G156*(1-0.04*F156)*K156</f>
        <v>104.7132</v>
      </c>
      <c r="K156" s="2">
        <v>118.32</v>
      </c>
      <c r="L156" s="2">
        <v>3</v>
      </c>
      <c r="M156" s="2">
        <v>13</v>
      </c>
      <c r="N156" s="2">
        <v>39</v>
      </c>
      <c r="O156" t="s">
        <v>210</v>
      </c>
      <c r="P156" s="8"/>
    </row>
    <row r="157" spans="2:16" ht="14.25">
      <c r="B157" s="3">
        <f>1000*(H157/MAX(H$154:H$156))</f>
        <v>443.53767318276715</v>
      </c>
      <c r="C157" s="2"/>
      <c r="D157" t="s">
        <v>46</v>
      </c>
      <c r="E157" t="s">
        <v>32</v>
      </c>
      <c r="G157" s="18">
        <v>0.94</v>
      </c>
      <c r="H157" s="4">
        <f>+G157*(1-0.04*F157)*I157</f>
        <v>21.9678</v>
      </c>
      <c r="I157" s="2">
        <v>23.37</v>
      </c>
      <c r="J157" s="4">
        <f>+G157*(1-0.04*F157)*K157</f>
        <v>41.660799999999995</v>
      </c>
      <c r="K157" s="2">
        <v>44.32</v>
      </c>
      <c r="L157" s="2">
        <v>0</v>
      </c>
      <c r="M157" s="2">
        <v>57</v>
      </c>
      <c r="N157" s="2">
        <v>57</v>
      </c>
      <c r="O157" t="s">
        <v>211</v>
      </c>
      <c r="P157" s="8"/>
    </row>
    <row r="158" spans="2:16" ht="14.25">
      <c r="B158" s="3"/>
      <c r="C158" s="2"/>
      <c r="G158" s="18"/>
      <c r="H158" s="4"/>
      <c r="I158" s="2"/>
      <c r="J158" s="4"/>
      <c r="K158" s="2"/>
      <c r="L158" s="2"/>
      <c r="M158" s="2"/>
      <c r="N158" s="2"/>
      <c r="P158" s="8"/>
    </row>
    <row r="159" spans="1:16" ht="14.25">
      <c r="A159" s="7">
        <v>40791</v>
      </c>
      <c r="B159" s="3"/>
      <c r="C159" s="2"/>
      <c r="G159" s="18"/>
      <c r="H159" s="4"/>
      <c r="I159" s="2"/>
      <c r="J159" s="4"/>
      <c r="K159" s="2"/>
      <c r="L159" s="2"/>
      <c r="M159" s="2"/>
      <c r="N159" s="2"/>
      <c r="P159" s="8"/>
    </row>
    <row r="160" spans="2:16" ht="14.25">
      <c r="B160" s="3">
        <f>1000*(H160/MAX(H$160:H$161))</f>
        <v>1000</v>
      </c>
      <c r="C160" s="2"/>
      <c r="D160" t="s">
        <v>99</v>
      </c>
      <c r="E160" t="s">
        <v>82</v>
      </c>
      <c r="G160" s="18">
        <v>0.88</v>
      </c>
      <c r="H160" s="4">
        <f>+G160*(1-0.04*F160)*I160</f>
        <v>48.4968</v>
      </c>
      <c r="I160" s="2">
        <v>55.11</v>
      </c>
      <c r="J160" s="4">
        <f>+G160*(1-0.04*F160)*K160</f>
        <v>171.0984</v>
      </c>
      <c r="K160" s="2">
        <v>194.43</v>
      </c>
      <c r="L160" s="2">
        <v>3</v>
      </c>
      <c r="M160" s="2">
        <v>31</v>
      </c>
      <c r="N160" s="2">
        <v>42</v>
      </c>
      <c r="O160" t="s">
        <v>205</v>
      </c>
      <c r="P160" s="8"/>
    </row>
    <row r="161" spans="2:16" ht="14.25">
      <c r="B161" s="3">
        <f>1000*(H161/MAX(H$160:H$161))</f>
        <v>871.1208986984708</v>
      </c>
      <c r="C161" s="2"/>
      <c r="D161" t="s">
        <v>204</v>
      </c>
      <c r="E161" t="s">
        <v>47</v>
      </c>
      <c r="F161" s="20">
        <v>1</v>
      </c>
      <c r="G161" s="18">
        <v>0.855</v>
      </c>
      <c r="H161" s="4">
        <f>+G161*(1-0.04*F161)*I161</f>
        <v>42.246576</v>
      </c>
      <c r="I161" s="2">
        <v>51.47</v>
      </c>
      <c r="J161" s="4">
        <f>+G161*(1-0.04*F161)*K161</f>
        <v>98.939232</v>
      </c>
      <c r="K161" s="2">
        <v>120.54</v>
      </c>
      <c r="L161" s="2">
        <v>2</v>
      </c>
      <c r="M161" s="2">
        <v>20</v>
      </c>
      <c r="N161" s="2">
        <v>32</v>
      </c>
      <c r="O161" t="s">
        <v>206</v>
      </c>
      <c r="P161" s="8"/>
    </row>
    <row r="162" spans="2:16" ht="14.25">
      <c r="B162" s="3">
        <f>1000*(H162/MAX(H$160:H$161))</f>
        <v>777.7564705300143</v>
      </c>
      <c r="C162" s="2"/>
      <c r="D162" t="s">
        <v>163</v>
      </c>
      <c r="E162" t="s">
        <v>108</v>
      </c>
      <c r="G162" s="18">
        <v>0.885</v>
      </c>
      <c r="H162" s="4">
        <f>+G162*(1-0.04*F162)*I162</f>
        <v>37.7187</v>
      </c>
      <c r="I162" s="2">
        <v>42.62</v>
      </c>
      <c r="J162" s="4">
        <f>+G162*(1-0.04*F162)*K162</f>
        <v>126.68775000000001</v>
      </c>
      <c r="K162" s="2">
        <v>143.15</v>
      </c>
      <c r="L162" s="2">
        <v>3</v>
      </c>
      <c r="M162" s="2">
        <v>21</v>
      </c>
      <c r="N162" s="2">
        <v>32</v>
      </c>
      <c r="O162" t="s">
        <v>207</v>
      </c>
      <c r="P162" s="8"/>
    </row>
    <row r="163" spans="2:16" ht="14.25">
      <c r="B163" s="3">
        <f>1000*(H163/MAX(H$160:H$161))-74</f>
        <v>564.3596443476683</v>
      </c>
      <c r="C163" s="2"/>
      <c r="D163" t="s">
        <v>25</v>
      </c>
      <c r="E163" t="s">
        <v>82</v>
      </c>
      <c r="G163" s="18">
        <v>0.88</v>
      </c>
      <c r="H163" s="4">
        <f>+G163*(1-0.04*F163)*I163</f>
        <v>30.9584</v>
      </c>
      <c r="I163" s="2">
        <v>35.18</v>
      </c>
      <c r="J163" s="4">
        <f>+G163*(1-0.04*F163)*K163</f>
        <v>61.4504</v>
      </c>
      <c r="K163" s="2">
        <v>69.83</v>
      </c>
      <c r="L163" s="2">
        <v>1</v>
      </c>
      <c r="M163" s="2">
        <v>50</v>
      </c>
      <c r="N163" s="2">
        <v>50</v>
      </c>
      <c r="O163" t="s">
        <v>213</v>
      </c>
      <c r="P163" s="8" t="s">
        <v>208</v>
      </c>
    </row>
    <row r="164" spans="2:16" ht="14.25">
      <c r="B164" s="3"/>
      <c r="C164" s="2"/>
      <c r="G164" s="18"/>
      <c r="H164" s="4"/>
      <c r="I164" s="2"/>
      <c r="J164" s="4"/>
      <c r="K164" s="2"/>
      <c r="L164" s="2"/>
      <c r="M164" s="2"/>
      <c r="N164" s="2"/>
      <c r="P164" s="8"/>
    </row>
    <row r="165" spans="1:16" ht="14.25">
      <c r="A165" s="7">
        <v>40797</v>
      </c>
      <c r="B165" s="3"/>
      <c r="C165" s="2"/>
      <c r="G165" s="18"/>
      <c r="H165" s="4"/>
      <c r="I165" s="2"/>
      <c r="J165" s="4"/>
      <c r="K165" s="2"/>
      <c r="L165" s="2"/>
      <c r="M165" s="2"/>
      <c r="N165" s="2"/>
      <c r="P165" s="8"/>
    </row>
    <row r="166" spans="2:16" ht="14.25">
      <c r="B166" s="3">
        <f aca="true" t="shared" si="16" ref="B166:B171">1000*(H166/MAX(H$166:H$171))</f>
        <v>1000</v>
      </c>
      <c r="C166" s="2"/>
      <c r="D166" t="s">
        <v>99</v>
      </c>
      <c r="E166" t="s">
        <v>82</v>
      </c>
      <c r="G166" s="18">
        <v>0.88</v>
      </c>
      <c r="H166" s="4">
        <f aca="true" t="shared" si="17" ref="H166:H171">+G166*(1-0.04*F166)*I166</f>
        <v>46.8248</v>
      </c>
      <c r="I166" s="4">
        <v>53.21</v>
      </c>
      <c r="J166" s="4">
        <f aca="true" t="shared" si="18" ref="J166:J171">+G166*(1-0.04*F166)*K166</f>
        <v>128.1808</v>
      </c>
      <c r="K166" s="2">
        <v>145.66</v>
      </c>
      <c r="L166" s="2">
        <v>2</v>
      </c>
      <c r="M166" s="2">
        <v>44</v>
      </c>
      <c r="N166" s="2">
        <v>14</v>
      </c>
      <c r="O166" t="s">
        <v>218</v>
      </c>
      <c r="P166" s="8"/>
    </row>
    <row r="167" spans="2:16" ht="14.25">
      <c r="B167" s="3">
        <f t="shared" si="16"/>
        <v>974.5060309921239</v>
      </c>
      <c r="C167" s="2"/>
      <c r="D167" t="s">
        <v>83</v>
      </c>
      <c r="E167" t="s">
        <v>74</v>
      </c>
      <c r="G167" s="18">
        <v>0.915</v>
      </c>
      <c r="H167" s="4">
        <f t="shared" si="17"/>
        <v>45.63105</v>
      </c>
      <c r="I167" s="2">
        <v>49.87</v>
      </c>
      <c r="J167" s="4">
        <f t="shared" si="18"/>
        <v>116.03115000000001</v>
      </c>
      <c r="K167" s="2">
        <v>126.81</v>
      </c>
      <c r="L167" s="2">
        <v>2</v>
      </c>
      <c r="M167" s="2">
        <v>49</v>
      </c>
      <c r="N167" s="2">
        <v>49</v>
      </c>
      <c r="O167" t="s">
        <v>216</v>
      </c>
      <c r="P167" s="8"/>
    </row>
    <row r="168" spans="2:16" ht="14.25">
      <c r="B168" s="3">
        <f t="shared" si="16"/>
        <v>959.7221984931061</v>
      </c>
      <c r="C168" s="2"/>
      <c r="D168" t="s">
        <v>115</v>
      </c>
      <c r="E168" t="s">
        <v>47</v>
      </c>
      <c r="G168" s="18">
        <v>0.855</v>
      </c>
      <c r="H168" s="4">
        <f t="shared" si="17"/>
        <v>44.9388</v>
      </c>
      <c r="I168" s="2">
        <v>52.56</v>
      </c>
      <c r="J168" s="4">
        <f t="shared" si="18"/>
        <v>146.65815</v>
      </c>
      <c r="K168" s="2">
        <v>171.53</v>
      </c>
      <c r="L168" s="2">
        <v>3</v>
      </c>
      <c r="M168" s="2">
        <v>15</v>
      </c>
      <c r="N168" s="2">
        <v>49</v>
      </c>
      <c r="O168" t="s">
        <v>217</v>
      </c>
      <c r="P168" s="8" t="s">
        <v>208</v>
      </c>
    </row>
    <row r="169" spans="2:16" ht="14.25">
      <c r="B169" s="3">
        <f t="shared" si="16"/>
        <v>942.9144385026738</v>
      </c>
      <c r="C169" s="2"/>
      <c r="D169" t="s">
        <v>76</v>
      </c>
      <c r="E169" t="s">
        <v>77</v>
      </c>
      <c r="G169" s="18">
        <v>0.939</v>
      </c>
      <c r="H169" s="4">
        <f t="shared" si="17"/>
        <v>44.15178</v>
      </c>
      <c r="I169" s="2">
        <v>47.02</v>
      </c>
      <c r="J169" s="4">
        <f t="shared" si="18"/>
        <v>87.62747999999999</v>
      </c>
      <c r="K169" s="2">
        <v>93.32</v>
      </c>
      <c r="L169" s="2">
        <v>1</v>
      </c>
      <c r="M169" s="2">
        <v>50</v>
      </c>
      <c r="N169" s="2">
        <v>52</v>
      </c>
      <c r="O169" t="s">
        <v>219</v>
      </c>
      <c r="P169" s="8" t="s">
        <v>167</v>
      </c>
    </row>
    <row r="170" spans="2:16" ht="14.25">
      <c r="B170" s="3">
        <f t="shared" si="16"/>
        <v>825.4770976063965</v>
      </c>
      <c r="C170" s="2"/>
      <c r="D170" t="s">
        <v>46</v>
      </c>
      <c r="E170" t="s">
        <v>32</v>
      </c>
      <c r="G170" s="18">
        <v>0.94</v>
      </c>
      <c r="H170" s="4">
        <f t="shared" si="17"/>
        <v>38.65279999999999</v>
      </c>
      <c r="I170" s="2">
        <v>41.12</v>
      </c>
      <c r="J170" s="4">
        <f t="shared" si="18"/>
        <v>76.50659999999999</v>
      </c>
      <c r="K170" s="2">
        <v>81.39</v>
      </c>
      <c r="L170" s="2">
        <v>1</v>
      </c>
      <c r="M170" s="2">
        <v>47</v>
      </c>
      <c r="N170" s="2">
        <v>31</v>
      </c>
      <c r="O170" t="s">
        <v>220</v>
      </c>
      <c r="P170" s="8" t="s">
        <v>167</v>
      </c>
    </row>
    <row r="171" spans="2:16" ht="14.25">
      <c r="B171" s="3">
        <f t="shared" si="16"/>
        <v>783.2259828125267</v>
      </c>
      <c r="C171" s="2"/>
      <c r="D171" t="s">
        <v>214</v>
      </c>
      <c r="E171" t="s">
        <v>215</v>
      </c>
      <c r="G171" s="18">
        <v>1.18</v>
      </c>
      <c r="H171" s="4">
        <f t="shared" si="17"/>
        <v>36.6744</v>
      </c>
      <c r="I171" s="2">
        <v>31.08</v>
      </c>
      <c r="J171" s="4">
        <f t="shared" si="18"/>
        <v>100.0522</v>
      </c>
      <c r="K171" s="2">
        <v>84.79</v>
      </c>
      <c r="L171" s="2">
        <v>2</v>
      </c>
      <c r="M171" s="2">
        <v>43</v>
      </c>
      <c r="N171" s="2">
        <v>41</v>
      </c>
      <c r="O171" t="s">
        <v>221</v>
      </c>
      <c r="P171" s="8"/>
    </row>
    <row r="172" spans="2:16" ht="14.25">
      <c r="B172" s="3"/>
      <c r="C172" s="2"/>
      <c r="G172" s="18"/>
      <c r="H172" s="4"/>
      <c r="I172" s="2"/>
      <c r="J172" s="4"/>
      <c r="K172" s="2"/>
      <c r="L172" s="2"/>
      <c r="M172" s="2"/>
      <c r="N172" s="2"/>
      <c r="P172" s="8"/>
    </row>
    <row r="173" spans="1:16" ht="14.25">
      <c r="A173" s="7">
        <v>40801</v>
      </c>
      <c r="B173" s="3"/>
      <c r="C173" s="2"/>
      <c r="G173" s="18"/>
      <c r="H173" s="4"/>
      <c r="I173" s="2"/>
      <c r="J173" s="4"/>
      <c r="K173" s="2"/>
      <c r="L173" s="2"/>
      <c r="M173" s="2"/>
      <c r="N173" s="2"/>
      <c r="P173" s="8"/>
    </row>
    <row r="174" spans="2:16" ht="14.25">
      <c r="B174" s="3">
        <f>1000*(H174/MAX(H$174:H$177))</f>
        <v>1000</v>
      </c>
      <c r="C174" s="2"/>
      <c r="D174" t="s">
        <v>83</v>
      </c>
      <c r="E174" t="s">
        <v>74</v>
      </c>
      <c r="G174" s="18">
        <v>0.915</v>
      </c>
      <c r="H174" s="4">
        <f>+G174*(1-0.04*F174)*I174</f>
        <v>57.06855</v>
      </c>
      <c r="I174" s="2">
        <v>62.37</v>
      </c>
      <c r="J174" s="4">
        <f>+G174*(1-0.04*F174)*K174</f>
        <v>171.26055</v>
      </c>
      <c r="K174" s="2">
        <v>187.17</v>
      </c>
      <c r="L174" s="2">
        <v>3</v>
      </c>
      <c r="M174" s="2">
        <v>0</v>
      </c>
      <c r="N174" s="2">
        <v>4</v>
      </c>
      <c r="O174" t="s">
        <v>222</v>
      </c>
      <c r="P174" s="8"/>
    </row>
    <row r="175" spans="2:16" ht="14.25">
      <c r="B175" s="3">
        <f>1000*(H175/MAX(H$174:H$177))</f>
        <v>934.3368632986119</v>
      </c>
      <c r="C175" s="2"/>
      <c r="D175" t="s">
        <v>99</v>
      </c>
      <c r="E175" t="s">
        <v>82</v>
      </c>
      <c r="G175" s="18">
        <v>0.885</v>
      </c>
      <c r="H175" s="4">
        <f>+G175*(1-0.04*F175)*I175</f>
        <v>53.32125</v>
      </c>
      <c r="I175" s="2">
        <v>60.25</v>
      </c>
      <c r="J175" s="4">
        <f>+G175*(1-0.04*F175)*K175</f>
        <v>170.65455</v>
      </c>
      <c r="K175" s="2">
        <v>192.83</v>
      </c>
      <c r="L175" s="2">
        <v>3</v>
      </c>
      <c r="M175" s="2">
        <v>12</v>
      </c>
      <c r="N175" s="2">
        <v>2</v>
      </c>
      <c r="O175" t="s">
        <v>223</v>
      </c>
      <c r="P175" s="8"/>
    </row>
    <row r="176" spans="2:16" ht="14.25">
      <c r="B176" s="3">
        <f>1000*(H176/MAX(H$174:H$177))</f>
        <v>895.3232559789936</v>
      </c>
      <c r="C176" s="2"/>
      <c r="D176" t="s">
        <v>59</v>
      </c>
      <c r="E176" t="s">
        <v>47</v>
      </c>
      <c r="G176" s="18">
        <v>0.855</v>
      </c>
      <c r="H176" s="4">
        <f>+G176*(1-0.04*F176)*I176</f>
        <v>51.0948</v>
      </c>
      <c r="I176" s="2">
        <v>59.76</v>
      </c>
      <c r="J176" s="4">
        <f>+G176*(1-0.04*F176)*K176</f>
        <v>151.77960000000002</v>
      </c>
      <c r="K176" s="2">
        <v>177.52</v>
      </c>
      <c r="L176" s="2">
        <v>2</v>
      </c>
      <c r="M176" s="2">
        <v>58</v>
      </c>
      <c r="N176" s="2">
        <v>14</v>
      </c>
      <c r="O176" t="s">
        <v>224</v>
      </c>
      <c r="P176" s="8"/>
    </row>
    <row r="177" spans="2:16" ht="14.25">
      <c r="B177" s="3">
        <f>1000*(H177/MAX(H$174:H$177))</f>
        <v>713.7065862020324</v>
      </c>
      <c r="C177" s="2"/>
      <c r="D177" t="s">
        <v>45</v>
      </c>
      <c r="E177" t="s">
        <v>32</v>
      </c>
      <c r="G177" s="18">
        <v>0.94</v>
      </c>
      <c r="H177" s="4">
        <f>+G177*(1-0.04*F177)*I177</f>
        <v>40.730199999999996</v>
      </c>
      <c r="I177" s="2">
        <v>43.33</v>
      </c>
      <c r="J177" s="4">
        <f>+G177*(1-0.04*F177)*K177</f>
        <v>130.284</v>
      </c>
      <c r="K177" s="2">
        <v>138.6</v>
      </c>
      <c r="L177" s="2">
        <v>3</v>
      </c>
      <c r="M177" s="2">
        <v>11</v>
      </c>
      <c r="N177" s="2">
        <v>56</v>
      </c>
      <c r="O177" t="s">
        <v>225</v>
      </c>
      <c r="P177" s="8"/>
    </row>
    <row r="178" spans="2:16" ht="14.25">
      <c r="B178" s="3"/>
      <c r="C178" s="2"/>
      <c r="G178" s="18"/>
      <c r="H178" s="4"/>
      <c r="I178" s="2"/>
      <c r="J178" s="4"/>
      <c r="K178" s="2"/>
      <c r="L178" s="2"/>
      <c r="M178" s="2"/>
      <c r="N178" s="2"/>
      <c r="P178" s="8"/>
    </row>
    <row r="179" spans="1:16" ht="14.25">
      <c r="A179" s="7">
        <v>40803</v>
      </c>
      <c r="B179" s="3"/>
      <c r="C179" s="2"/>
      <c r="G179" s="18"/>
      <c r="H179" s="4"/>
      <c r="I179" s="2"/>
      <c r="J179" s="4"/>
      <c r="K179" s="2"/>
      <c r="L179" s="2"/>
      <c r="M179" s="2"/>
      <c r="N179" s="2"/>
      <c r="P179" s="8"/>
    </row>
    <row r="180" spans="2:16" ht="14.25">
      <c r="B180" s="3">
        <f aca="true" t="shared" si="19" ref="B180:B189">1000*(H180/MAX(H$180:H$187))</f>
        <v>1000</v>
      </c>
      <c r="C180" s="2"/>
      <c r="D180" t="s">
        <v>227</v>
      </c>
      <c r="E180" t="s">
        <v>82</v>
      </c>
      <c r="G180" s="18">
        <v>0.88</v>
      </c>
      <c r="H180" s="4">
        <f aca="true" t="shared" si="20" ref="H180:H189">+G180*(1-0.04*F180)*I180</f>
        <v>53.416000000000004</v>
      </c>
      <c r="I180" s="2">
        <v>60.7</v>
      </c>
      <c r="J180" s="4">
        <f aca="true" t="shared" si="21" ref="J180:J186">+G180*(1-0.04*F180)*K180</f>
        <v>155.4872</v>
      </c>
      <c r="K180" s="2">
        <v>176.69</v>
      </c>
      <c r="L180" s="2">
        <v>2</v>
      </c>
      <c r="M180" s="2">
        <v>54</v>
      </c>
      <c r="N180" s="2">
        <v>39</v>
      </c>
      <c r="O180" t="s">
        <v>230</v>
      </c>
      <c r="P180" s="8"/>
    </row>
    <row r="181" spans="2:16" ht="14.25">
      <c r="B181" s="3">
        <f t="shared" si="19"/>
        <v>963.7561779242174</v>
      </c>
      <c r="C181" s="2"/>
      <c r="D181" t="s">
        <v>226</v>
      </c>
      <c r="E181" t="s">
        <v>82</v>
      </c>
      <c r="G181" s="18">
        <v>0.88</v>
      </c>
      <c r="H181" s="4">
        <f t="shared" si="20"/>
        <v>51.48</v>
      </c>
      <c r="I181" s="2">
        <v>58.5</v>
      </c>
      <c r="J181" s="4">
        <f t="shared" si="21"/>
        <v>198.5632</v>
      </c>
      <c r="K181" s="2">
        <v>225.64</v>
      </c>
      <c r="L181" s="2">
        <v>3</v>
      </c>
      <c r="M181" s="2">
        <v>51</v>
      </c>
      <c r="N181" s="2">
        <v>27</v>
      </c>
      <c r="O181" t="s">
        <v>228</v>
      </c>
      <c r="P181" s="8"/>
    </row>
    <row r="182" spans="2:16" ht="14.25">
      <c r="B182" s="3">
        <f t="shared" si="19"/>
        <v>945.0426838400479</v>
      </c>
      <c r="C182" s="2"/>
      <c r="D182" t="s">
        <v>48</v>
      </c>
      <c r="E182" t="s">
        <v>233</v>
      </c>
      <c r="G182" s="18">
        <v>0.885</v>
      </c>
      <c r="H182" s="4">
        <f t="shared" si="20"/>
        <v>50.4804</v>
      </c>
      <c r="I182" s="2">
        <v>57.04</v>
      </c>
      <c r="J182" s="4">
        <f t="shared" si="21"/>
        <v>118.6431</v>
      </c>
      <c r="K182" s="2">
        <v>134.06</v>
      </c>
      <c r="L182" s="2">
        <v>2</v>
      </c>
      <c r="M182" s="2">
        <v>21</v>
      </c>
      <c r="N182" s="2">
        <v>0</v>
      </c>
      <c r="O182" t="s">
        <v>241</v>
      </c>
      <c r="P182" s="8"/>
    </row>
    <row r="183" spans="2:16" ht="14.25">
      <c r="B183" s="3">
        <f t="shared" si="19"/>
        <v>931.9604612850081</v>
      </c>
      <c r="C183" s="2"/>
      <c r="D183" t="s">
        <v>59</v>
      </c>
      <c r="E183" t="s">
        <v>90</v>
      </c>
      <c r="G183" s="18">
        <v>0.88</v>
      </c>
      <c r="H183" s="4">
        <f t="shared" si="20"/>
        <v>49.7816</v>
      </c>
      <c r="I183" s="2">
        <v>56.57</v>
      </c>
      <c r="J183" s="4">
        <f t="shared" si="21"/>
        <v>145.9656</v>
      </c>
      <c r="K183" s="2">
        <v>165.87</v>
      </c>
      <c r="L183" s="2">
        <v>2</v>
      </c>
      <c r="M183" s="2">
        <v>53</v>
      </c>
      <c r="N183" s="2">
        <v>12</v>
      </c>
      <c r="O183" t="s">
        <v>232</v>
      </c>
      <c r="P183" s="8"/>
    </row>
    <row r="184" spans="2:16" ht="14.25">
      <c r="B184" s="3">
        <f t="shared" si="19"/>
        <v>873.0230642504116</v>
      </c>
      <c r="C184" s="2"/>
      <c r="D184" t="s">
        <v>71</v>
      </c>
      <c r="E184" t="s">
        <v>72</v>
      </c>
      <c r="G184" s="18">
        <v>0.94</v>
      </c>
      <c r="H184" s="4">
        <f t="shared" si="20"/>
        <v>46.633399999999995</v>
      </c>
      <c r="I184" s="2">
        <v>49.61</v>
      </c>
      <c r="J184" s="4">
        <f t="shared" si="21"/>
        <v>126.1386</v>
      </c>
      <c r="K184" s="2">
        <v>134.19</v>
      </c>
      <c r="L184" s="2">
        <v>2</v>
      </c>
      <c r="M184" s="2">
        <v>42</v>
      </c>
      <c r="N184" s="2">
        <v>18</v>
      </c>
      <c r="O184" t="s">
        <v>237</v>
      </c>
      <c r="P184" s="8"/>
    </row>
    <row r="185" spans="2:15" ht="14.25">
      <c r="B185" s="3">
        <f t="shared" si="19"/>
        <v>797.6935749588138</v>
      </c>
      <c r="C185" s="2"/>
      <c r="D185" t="s">
        <v>235</v>
      </c>
      <c r="E185" t="s">
        <v>82</v>
      </c>
      <c r="G185" s="18">
        <v>0.88</v>
      </c>
      <c r="H185" s="4">
        <f t="shared" si="20"/>
        <v>42.6096</v>
      </c>
      <c r="I185" s="2">
        <v>48.42</v>
      </c>
      <c r="J185" s="4">
        <f t="shared" si="21"/>
        <v>89.8832</v>
      </c>
      <c r="K185" s="2">
        <v>102.14</v>
      </c>
      <c r="L185" s="2">
        <v>2</v>
      </c>
      <c r="M185" s="2">
        <v>6</v>
      </c>
      <c r="N185" s="2">
        <v>35</v>
      </c>
      <c r="O185" t="s">
        <v>236</v>
      </c>
    </row>
    <row r="186" spans="2:16" ht="14.25">
      <c r="B186" s="3">
        <f t="shared" si="19"/>
        <v>788.7299685487494</v>
      </c>
      <c r="C186" s="2"/>
      <c r="D186" t="s">
        <v>45</v>
      </c>
      <c r="E186" t="s">
        <v>32</v>
      </c>
      <c r="G186" s="18">
        <v>0.94</v>
      </c>
      <c r="H186" s="4">
        <f t="shared" si="20"/>
        <v>42.1308</v>
      </c>
      <c r="I186" s="2">
        <v>44.82</v>
      </c>
      <c r="J186" s="4">
        <f t="shared" si="21"/>
        <v>102.0088</v>
      </c>
      <c r="K186" s="2">
        <v>108.52</v>
      </c>
      <c r="L186" s="2">
        <v>2</v>
      </c>
      <c r="M186" s="2">
        <v>25</v>
      </c>
      <c r="N186" s="2">
        <v>15</v>
      </c>
      <c r="O186" t="s">
        <v>229</v>
      </c>
      <c r="P186" s="8"/>
    </row>
    <row r="187" spans="2:16" ht="14.25">
      <c r="B187" s="3">
        <f t="shared" si="19"/>
        <v>695.6380110828217</v>
      </c>
      <c r="C187" s="2"/>
      <c r="D187" t="s">
        <v>46</v>
      </c>
      <c r="E187" t="s">
        <v>32</v>
      </c>
      <c r="G187" s="18">
        <v>0.94</v>
      </c>
      <c r="H187" s="4">
        <f t="shared" si="20"/>
        <v>37.1582</v>
      </c>
      <c r="I187" s="2">
        <v>39.53</v>
      </c>
      <c r="J187" s="4">
        <v>96.03</v>
      </c>
      <c r="K187" s="2">
        <v>89.12</v>
      </c>
      <c r="L187" s="2">
        <v>2</v>
      </c>
      <c r="M187" s="2">
        <v>15</v>
      </c>
      <c r="N187" s="2">
        <v>22</v>
      </c>
      <c r="O187" t="s">
        <v>238</v>
      </c>
      <c r="P187" s="8"/>
    </row>
    <row r="188" spans="2:16" ht="14.25">
      <c r="B188" s="3">
        <f t="shared" si="19"/>
        <v>543.9637936198892</v>
      </c>
      <c r="C188" s="2"/>
      <c r="D188" t="s">
        <v>66</v>
      </c>
      <c r="E188" t="s">
        <v>91</v>
      </c>
      <c r="G188" s="18">
        <v>0.937</v>
      </c>
      <c r="H188" s="4">
        <f t="shared" si="20"/>
        <v>29.056370000000005</v>
      </c>
      <c r="I188" s="2">
        <v>31.01</v>
      </c>
      <c r="J188" s="4">
        <f>+G188*(1-0.04*F188)*K188</f>
        <v>71.88664</v>
      </c>
      <c r="K188" s="2">
        <v>76.72</v>
      </c>
      <c r="L188" s="2">
        <v>2</v>
      </c>
      <c r="M188" s="2">
        <v>38</v>
      </c>
      <c r="N188" s="2">
        <v>25</v>
      </c>
      <c r="O188" t="s">
        <v>231</v>
      </c>
      <c r="P188" s="8"/>
    </row>
    <row r="189" spans="2:16" ht="14.25">
      <c r="B189" s="3">
        <f t="shared" si="19"/>
        <v>421.01711097798403</v>
      </c>
      <c r="C189" s="2"/>
      <c r="D189" t="s">
        <v>239</v>
      </c>
      <c r="E189" t="s">
        <v>91</v>
      </c>
      <c r="G189" s="18">
        <v>0.939</v>
      </c>
      <c r="H189" s="4">
        <f t="shared" si="20"/>
        <v>22.48905</v>
      </c>
      <c r="I189" s="2">
        <v>23.95</v>
      </c>
      <c r="J189" s="4">
        <f>+G189*(1-0.04*F189)*K189</f>
        <v>86.73543</v>
      </c>
      <c r="K189" s="2">
        <v>92.37</v>
      </c>
      <c r="L189" s="2">
        <v>3</v>
      </c>
      <c r="M189" s="2">
        <v>51</v>
      </c>
      <c r="N189" s="2">
        <v>24</v>
      </c>
      <c r="O189" t="s">
        <v>240</v>
      </c>
      <c r="P189" s="8"/>
    </row>
    <row r="190" spans="2:16" ht="14.25">
      <c r="B190" s="3"/>
      <c r="C190" s="2"/>
      <c r="G190" s="18"/>
      <c r="H190" s="4"/>
      <c r="I190" s="2"/>
      <c r="J190" s="4"/>
      <c r="K190" s="2"/>
      <c r="L190" s="2"/>
      <c r="M190" s="2"/>
      <c r="N190" s="2"/>
      <c r="P190" s="8"/>
    </row>
    <row r="191" spans="1:16" ht="14.25">
      <c r="A191" s="7">
        <v>40817</v>
      </c>
      <c r="B191" s="3"/>
      <c r="C191" s="2"/>
      <c r="G191" s="18"/>
      <c r="H191" s="4"/>
      <c r="I191" s="2"/>
      <c r="J191" s="4"/>
      <c r="K191" s="2"/>
      <c r="L191" s="2"/>
      <c r="M191" s="2"/>
      <c r="N191" s="2"/>
      <c r="P191" s="8"/>
    </row>
    <row r="192" spans="2:16" ht="14.25">
      <c r="B192" s="3">
        <f>1000*(H192/MAX(H$192:H$196))</f>
        <v>1000</v>
      </c>
      <c r="C192" s="2"/>
      <c r="D192" t="s">
        <v>247</v>
      </c>
      <c r="E192" t="s">
        <v>82</v>
      </c>
      <c r="G192" s="18">
        <v>0.88</v>
      </c>
      <c r="H192" s="4">
        <f>+G192*(1-0.04*F192)*I192</f>
        <v>43.7976</v>
      </c>
      <c r="I192" s="2">
        <v>49.77</v>
      </c>
      <c r="J192" s="4">
        <f aca="true" t="shared" si="22" ref="J192:J198">+G192*(1-0.04*F192)*K192</f>
        <v>97.3016</v>
      </c>
      <c r="K192" s="2">
        <v>110.57</v>
      </c>
      <c r="L192" s="2">
        <v>2</v>
      </c>
      <c r="M192" s="2">
        <v>13</v>
      </c>
      <c r="N192" s="2">
        <v>17</v>
      </c>
      <c r="O192" t="s">
        <v>244</v>
      </c>
      <c r="P192" s="8"/>
    </row>
    <row r="193" spans="2:16" ht="14.25">
      <c r="B193" s="3">
        <f>1000*(H193/MAX(H$192:H$196))</f>
        <v>981.9168173598553</v>
      </c>
      <c r="C193" s="2"/>
      <c r="D193" t="s">
        <v>242</v>
      </c>
      <c r="E193" t="s">
        <v>82</v>
      </c>
      <c r="G193" s="18">
        <v>0.88</v>
      </c>
      <c r="H193" s="4">
        <f>+G193*(1-0.04*F193)*I193</f>
        <v>43.0056</v>
      </c>
      <c r="I193" s="2">
        <v>48.87</v>
      </c>
      <c r="J193" s="4">
        <f t="shared" si="22"/>
        <v>125.84</v>
      </c>
      <c r="K193" s="2">
        <v>143</v>
      </c>
      <c r="L193" s="2">
        <v>2</v>
      </c>
      <c r="M193" s="2">
        <v>55</v>
      </c>
      <c r="N193" s="2">
        <v>34</v>
      </c>
      <c r="O193" t="s">
        <v>243</v>
      </c>
      <c r="P193" s="8"/>
    </row>
    <row r="194" spans="2:16" ht="14.25">
      <c r="B194" s="3">
        <f>1000*(H194/MAX(H$192:H$196))</f>
        <v>838.6578259995981</v>
      </c>
      <c r="C194" s="2"/>
      <c r="D194" t="s">
        <v>248</v>
      </c>
      <c r="E194" t="s">
        <v>90</v>
      </c>
      <c r="G194" s="18">
        <v>0.88</v>
      </c>
      <c r="H194" s="4">
        <f>+G194*(1-0.04*F194)*I194</f>
        <v>36.7312</v>
      </c>
      <c r="I194" s="2">
        <v>41.74</v>
      </c>
      <c r="J194" s="4">
        <f t="shared" si="22"/>
        <v>96.976</v>
      </c>
      <c r="K194" s="2">
        <v>110.2</v>
      </c>
      <c r="L194" s="2">
        <v>2</v>
      </c>
      <c r="M194" s="2">
        <v>38</v>
      </c>
      <c r="N194" s="2">
        <v>25</v>
      </c>
      <c r="O194" t="s">
        <v>245</v>
      </c>
      <c r="P194" s="8"/>
    </row>
    <row r="195" spans="2:16" ht="14.25">
      <c r="B195" s="3">
        <f>1000*(H195/MAX(H$192:H$196))</f>
        <v>801.6877637130801</v>
      </c>
      <c r="C195" s="2"/>
      <c r="D195" t="s">
        <v>250</v>
      </c>
      <c r="E195" t="s">
        <v>90</v>
      </c>
      <c r="G195" s="18">
        <v>0.88</v>
      </c>
      <c r="H195" s="4">
        <f>+G195*(1-0.04*F195)*I195</f>
        <v>35.112</v>
      </c>
      <c r="I195" s="2">
        <v>39.9</v>
      </c>
      <c r="J195" s="4">
        <f t="shared" si="22"/>
        <v>80.52</v>
      </c>
      <c r="K195" s="2">
        <v>91.5</v>
      </c>
      <c r="L195" s="2">
        <v>2</v>
      </c>
      <c r="M195" s="2">
        <v>17</v>
      </c>
      <c r="N195" s="2">
        <v>35</v>
      </c>
      <c r="O195" t="s">
        <v>249</v>
      </c>
      <c r="P195" s="8"/>
    </row>
    <row r="196" spans="2:16" ht="14.25">
      <c r="B196" s="3">
        <f>1000*(H196/MAX(H$192:H$196))</f>
        <v>725.5637295194256</v>
      </c>
      <c r="C196" s="2"/>
      <c r="D196" t="s">
        <v>83</v>
      </c>
      <c r="E196" t="s">
        <v>74</v>
      </c>
      <c r="G196" s="18">
        <v>0.915</v>
      </c>
      <c r="H196" s="4">
        <f>+G196*(1-0.04*F196)*I196</f>
        <v>31.777949999999997</v>
      </c>
      <c r="I196" s="2">
        <v>34.73</v>
      </c>
      <c r="J196" s="4">
        <f t="shared" si="22"/>
        <v>62.659200000000006</v>
      </c>
      <c r="K196" s="2">
        <v>68.48</v>
      </c>
      <c r="L196" s="2">
        <v>1</v>
      </c>
      <c r="M196" s="2">
        <v>43</v>
      </c>
      <c r="N196" s="2">
        <v>9</v>
      </c>
      <c r="O196" t="s">
        <v>246</v>
      </c>
      <c r="P196" s="8"/>
    </row>
    <row r="197" spans="2:16" ht="14.25">
      <c r="B197" s="3">
        <f>600*J197/$J$192+30</f>
        <v>215.48513076866158</v>
      </c>
      <c r="C197" s="2"/>
      <c r="D197" t="s">
        <v>46</v>
      </c>
      <c r="E197" t="s">
        <v>32</v>
      </c>
      <c r="G197" s="18">
        <v>0.94</v>
      </c>
      <c r="H197" s="4"/>
      <c r="I197" s="2"/>
      <c r="J197" s="4">
        <f t="shared" si="22"/>
        <v>30.08</v>
      </c>
      <c r="K197" s="2">
        <v>32</v>
      </c>
      <c r="L197" s="2"/>
      <c r="M197" s="2"/>
      <c r="N197" s="2"/>
      <c r="O197" t="s">
        <v>251</v>
      </c>
      <c r="P197" s="8" t="s">
        <v>252</v>
      </c>
    </row>
    <row r="198" spans="2:16" ht="14.25">
      <c r="B198" s="3">
        <f>600*J198/$J$192+30</f>
        <v>215.28780616146088</v>
      </c>
      <c r="C198" s="2"/>
      <c r="D198" t="s">
        <v>66</v>
      </c>
      <c r="E198" t="s">
        <v>91</v>
      </c>
      <c r="G198" s="18">
        <v>0.939</v>
      </c>
      <c r="H198" s="4"/>
      <c r="I198" s="2"/>
      <c r="J198" s="4">
        <f t="shared" si="22"/>
        <v>30.048</v>
      </c>
      <c r="K198" s="2">
        <v>32</v>
      </c>
      <c r="L198" s="2"/>
      <c r="M198" s="2"/>
      <c r="N198" s="2"/>
      <c r="O198" t="s">
        <v>251</v>
      </c>
      <c r="P198" s="8" t="s">
        <v>252</v>
      </c>
    </row>
    <row r="199" spans="2:16" ht="14.25">
      <c r="B199" s="3"/>
      <c r="C199" s="2"/>
      <c r="G199" s="18"/>
      <c r="H199" s="4"/>
      <c r="I199" s="2"/>
      <c r="J199" s="4"/>
      <c r="K199" s="2"/>
      <c r="L199" s="2"/>
      <c r="M199" s="2"/>
      <c r="N199" s="2"/>
      <c r="P199" s="8"/>
    </row>
    <row r="200" spans="1:16" ht="14.25">
      <c r="A200" s="7">
        <v>40844</v>
      </c>
      <c r="B200" s="3"/>
      <c r="C200" s="2"/>
      <c r="G200" s="18"/>
      <c r="H200" s="4"/>
      <c r="I200" s="2"/>
      <c r="J200" s="4"/>
      <c r="K200" s="2"/>
      <c r="L200" s="2"/>
      <c r="M200" s="2"/>
      <c r="N200" s="2"/>
      <c r="P200" s="8"/>
    </row>
    <row r="201" spans="1:16" ht="14.25">
      <c r="A201" s="7"/>
      <c r="B201" s="3">
        <f>1000*(H201/MAX(H$201:H$205))</f>
        <v>1000</v>
      </c>
      <c r="C201" s="2"/>
      <c r="D201" t="s">
        <v>253</v>
      </c>
      <c r="E201" t="s">
        <v>82</v>
      </c>
      <c r="G201" s="18">
        <v>0.88</v>
      </c>
      <c r="H201" s="4">
        <f aca="true" t="shared" si="23" ref="H201:H206">+G201*(1-0.04*F201)*I201</f>
        <v>54.6128</v>
      </c>
      <c r="I201" s="2">
        <v>62.06</v>
      </c>
      <c r="J201" s="4">
        <f aca="true" t="shared" si="24" ref="J201:J206">+G201*(1-0.04*F201)*K201</f>
        <v>139.44480000000001</v>
      </c>
      <c r="K201" s="2">
        <v>158.46</v>
      </c>
      <c r="L201" s="2">
        <v>2</v>
      </c>
      <c r="M201" s="2">
        <v>33</v>
      </c>
      <c r="N201" s="2">
        <v>12</v>
      </c>
      <c r="O201" t="s">
        <v>255</v>
      </c>
      <c r="P201" s="8"/>
    </row>
    <row r="202" spans="1:16" ht="14.25">
      <c r="A202" s="7"/>
      <c r="B202" s="3">
        <f>1000*(H202/MAX(H$201:H$205))-25</f>
        <v>965.5150440922274</v>
      </c>
      <c r="C202" s="2"/>
      <c r="D202" t="s">
        <v>83</v>
      </c>
      <c r="E202" t="s">
        <v>74</v>
      </c>
      <c r="G202" s="18">
        <v>0.915</v>
      </c>
      <c r="H202" s="4">
        <f t="shared" si="23"/>
        <v>54.0948</v>
      </c>
      <c r="I202" s="2">
        <v>59.12</v>
      </c>
      <c r="J202" s="4">
        <f t="shared" si="24"/>
        <v>150.3528</v>
      </c>
      <c r="K202" s="2">
        <v>164.32</v>
      </c>
      <c r="L202" s="2">
        <v>2</v>
      </c>
      <c r="M202" s="2">
        <v>46</v>
      </c>
      <c r="N202" s="2">
        <v>46</v>
      </c>
      <c r="O202" t="s">
        <v>254</v>
      </c>
      <c r="P202" s="8" t="s">
        <v>256</v>
      </c>
    </row>
    <row r="203" spans="2:16" ht="14.25">
      <c r="B203" s="3">
        <f>1000*(H203/MAX(H$201:H$205))</f>
        <v>940.5377493920839</v>
      </c>
      <c r="C203" s="2"/>
      <c r="D203" t="s">
        <v>163</v>
      </c>
      <c r="E203" t="s">
        <v>108</v>
      </c>
      <c r="G203" s="18">
        <v>0.885</v>
      </c>
      <c r="H203" s="4">
        <f t="shared" si="23"/>
        <v>51.3654</v>
      </c>
      <c r="I203" s="2">
        <v>58.04</v>
      </c>
      <c r="J203" s="4">
        <f t="shared" si="24"/>
        <v>140.44065</v>
      </c>
      <c r="K203" s="2">
        <v>158.69</v>
      </c>
      <c r="L203" s="2">
        <v>2</v>
      </c>
      <c r="M203" s="2">
        <v>44</v>
      </c>
      <c r="N203" s="2">
        <v>3</v>
      </c>
      <c r="O203" t="s">
        <v>259</v>
      </c>
      <c r="P203" s="8"/>
    </row>
    <row r="204" spans="1:16" ht="14.25">
      <c r="A204" s="7"/>
      <c r="B204" s="3">
        <f>1000*(H204/MAX(H$201:H$205))</f>
        <v>907.1865936190783</v>
      </c>
      <c r="C204" s="2"/>
      <c r="D204" t="s">
        <v>115</v>
      </c>
      <c r="E204" t="s">
        <v>90</v>
      </c>
      <c r="G204" s="18">
        <v>0.88</v>
      </c>
      <c r="H204" s="4">
        <f t="shared" si="23"/>
        <v>49.544</v>
      </c>
      <c r="I204" s="2">
        <v>56.3</v>
      </c>
      <c r="J204" s="4">
        <f t="shared" si="24"/>
        <v>132.66</v>
      </c>
      <c r="K204" s="2">
        <v>150.75</v>
      </c>
      <c r="L204" s="2">
        <v>2</v>
      </c>
      <c r="M204" s="2">
        <v>40</v>
      </c>
      <c r="N204" s="2">
        <v>40</v>
      </c>
      <c r="O204" t="s">
        <v>257</v>
      </c>
      <c r="P204" s="8"/>
    </row>
    <row r="205" spans="2:16" ht="14.25">
      <c r="B205" s="3">
        <f>1000*(H205/MAX(H$201:H$205))</f>
        <v>829.1975507573317</v>
      </c>
      <c r="C205" s="2"/>
      <c r="D205" t="s">
        <v>25</v>
      </c>
      <c r="E205" t="s">
        <v>82</v>
      </c>
      <c r="G205" s="18">
        <v>0.88</v>
      </c>
      <c r="H205" s="4">
        <f t="shared" si="23"/>
        <v>45.284800000000004</v>
      </c>
      <c r="I205" s="2">
        <v>51.46</v>
      </c>
      <c r="J205" s="4">
        <f t="shared" si="24"/>
        <v>131.8328</v>
      </c>
      <c r="K205" s="2">
        <v>149.81</v>
      </c>
      <c r="L205" s="2">
        <v>2</v>
      </c>
      <c r="M205" s="2">
        <v>54</v>
      </c>
      <c r="N205" s="2">
        <v>40</v>
      </c>
      <c r="O205" t="s">
        <v>258</v>
      </c>
      <c r="P205" s="8"/>
    </row>
    <row r="206" spans="2:16" ht="14.25">
      <c r="B206" s="3">
        <f>1000*(H206/MAX(H$201:H$205))</f>
        <v>556.6387367064132</v>
      </c>
      <c r="C206" s="2"/>
      <c r="D206" t="s">
        <v>46</v>
      </c>
      <c r="E206" t="s">
        <v>32</v>
      </c>
      <c r="G206" s="18">
        <v>0.94</v>
      </c>
      <c r="H206" s="4">
        <f t="shared" si="23"/>
        <v>30.399600000000003</v>
      </c>
      <c r="I206" s="2">
        <v>32.34</v>
      </c>
      <c r="J206" s="4">
        <f t="shared" si="24"/>
        <v>42.7324</v>
      </c>
      <c r="K206" s="2">
        <v>45.46</v>
      </c>
      <c r="L206" s="2">
        <v>0</v>
      </c>
      <c r="M206" s="2">
        <v>36</v>
      </c>
      <c r="N206" s="2">
        <v>18</v>
      </c>
      <c r="O206" t="s">
        <v>273</v>
      </c>
      <c r="P206" s="8"/>
    </row>
    <row r="207" spans="2:16" ht="14.25">
      <c r="B207" s="3"/>
      <c r="C207" s="2"/>
      <c r="G207" s="18"/>
      <c r="H207" s="4"/>
      <c r="I207" s="2"/>
      <c r="J207" s="4"/>
      <c r="K207" s="2"/>
      <c r="L207" s="2"/>
      <c r="M207" s="2"/>
      <c r="N207" s="2"/>
      <c r="P207" s="8"/>
    </row>
    <row r="208" spans="1:16" ht="14.25">
      <c r="A208" s="7">
        <v>40845</v>
      </c>
      <c r="B208" s="3"/>
      <c r="C208" s="2"/>
      <c r="G208" s="18"/>
      <c r="H208" s="4"/>
      <c r="I208" s="2"/>
      <c r="J208" s="4"/>
      <c r="K208" s="2"/>
      <c r="L208" s="2"/>
      <c r="M208" s="2"/>
      <c r="N208" s="2"/>
      <c r="P208" s="8"/>
    </row>
    <row r="209" spans="2:16" ht="14.25">
      <c r="B209" s="3">
        <f aca="true" t="shared" si="25" ref="B209:B219">1000*(H209/MAX(H$209:H$214))</f>
        <v>1000</v>
      </c>
      <c r="C209" s="2"/>
      <c r="D209" t="s">
        <v>83</v>
      </c>
      <c r="E209" t="s">
        <v>74</v>
      </c>
      <c r="G209" s="18">
        <v>0.915</v>
      </c>
      <c r="H209" s="4">
        <f aca="true" t="shared" si="26" ref="H209:H219">+G209*(1-0.04*F209)*I209</f>
        <v>62.329800000000006</v>
      </c>
      <c r="I209" s="2">
        <v>68.12</v>
      </c>
      <c r="J209" s="4">
        <f aca="true" t="shared" si="27" ref="J209:J219">+G209*(1-0.04*F209)*K209</f>
        <v>192.78135</v>
      </c>
      <c r="K209" s="2">
        <v>210.69</v>
      </c>
      <c r="L209" s="2">
        <v>3</v>
      </c>
      <c r="M209" s="2">
        <v>5</v>
      </c>
      <c r="N209" s="2">
        <v>35</v>
      </c>
      <c r="O209" t="s">
        <v>260</v>
      </c>
      <c r="P209" s="8"/>
    </row>
    <row r="210" spans="2:16" ht="14.25">
      <c r="B210" s="3">
        <f t="shared" si="25"/>
        <v>996.1976454280295</v>
      </c>
      <c r="C210" s="2"/>
      <c r="D210" t="s">
        <v>99</v>
      </c>
      <c r="E210" t="s">
        <v>82</v>
      </c>
      <c r="G210" s="18">
        <v>0.88</v>
      </c>
      <c r="H210" s="4">
        <f t="shared" si="26"/>
        <v>62.092800000000004</v>
      </c>
      <c r="I210" s="2">
        <v>70.56</v>
      </c>
      <c r="J210" s="4">
        <f t="shared" si="27"/>
        <v>184.8176</v>
      </c>
      <c r="K210" s="2">
        <v>210.02</v>
      </c>
      <c r="L210" s="2">
        <v>2</v>
      </c>
      <c r="M210" s="2">
        <v>58</v>
      </c>
      <c r="N210" s="2">
        <v>35</v>
      </c>
      <c r="O210" t="s">
        <v>265</v>
      </c>
      <c r="P210" s="8" t="s">
        <v>266</v>
      </c>
    </row>
    <row r="211" spans="2:16" ht="14.25">
      <c r="B211" s="3">
        <f t="shared" si="25"/>
        <v>979.5378775481389</v>
      </c>
      <c r="C211" s="2"/>
      <c r="D211" t="s">
        <v>99</v>
      </c>
      <c r="E211" t="s">
        <v>82</v>
      </c>
      <c r="G211" s="18">
        <v>0.88</v>
      </c>
      <c r="H211" s="4">
        <f t="shared" si="26"/>
        <v>61.054399999999994</v>
      </c>
      <c r="I211" s="2">
        <v>69.38</v>
      </c>
      <c r="J211" s="4">
        <f t="shared" si="27"/>
        <v>133.5488</v>
      </c>
      <c r="K211" s="2">
        <v>151.76</v>
      </c>
      <c r="L211" s="2">
        <v>2</v>
      </c>
      <c r="M211" s="2">
        <v>11</v>
      </c>
      <c r="N211" s="2">
        <v>15</v>
      </c>
      <c r="O211" t="s">
        <v>267</v>
      </c>
      <c r="P211" s="8"/>
    </row>
    <row r="212" spans="2:16" ht="14.25">
      <c r="B212" s="3">
        <f t="shared" si="25"/>
        <v>960.8044627128597</v>
      </c>
      <c r="C212" s="2"/>
      <c r="D212" t="s">
        <v>41</v>
      </c>
      <c r="E212" t="s">
        <v>168</v>
      </c>
      <c r="G212" s="18">
        <v>0.915</v>
      </c>
      <c r="H212" s="4">
        <f t="shared" si="26"/>
        <v>59.886750000000006</v>
      </c>
      <c r="I212" s="2">
        <v>65.45</v>
      </c>
      <c r="J212" s="4">
        <f t="shared" si="27"/>
        <v>127.8987</v>
      </c>
      <c r="K212" s="2">
        <v>139.78</v>
      </c>
      <c r="L212" s="2">
        <v>2</v>
      </c>
      <c r="M212" s="2">
        <v>8</v>
      </c>
      <c r="N212" s="2">
        <v>9</v>
      </c>
      <c r="O212" t="s">
        <v>268</v>
      </c>
      <c r="P212" s="8"/>
    </row>
    <row r="213" spans="2:16" ht="14.25">
      <c r="B213" s="3">
        <f t="shared" si="25"/>
        <v>883.1088821077558</v>
      </c>
      <c r="C213" s="2"/>
      <c r="D213" t="s">
        <v>115</v>
      </c>
      <c r="E213" t="s">
        <v>90</v>
      </c>
      <c r="G213" s="18">
        <v>0.88</v>
      </c>
      <c r="H213" s="4">
        <f t="shared" si="26"/>
        <v>55.044</v>
      </c>
      <c r="I213" s="2">
        <v>62.55</v>
      </c>
      <c r="J213" s="4">
        <f t="shared" si="27"/>
        <v>148.6496</v>
      </c>
      <c r="K213" s="2">
        <v>168.92</v>
      </c>
      <c r="L213" s="2">
        <v>2</v>
      </c>
      <c r="M213" s="2">
        <v>42</v>
      </c>
      <c r="N213" s="2">
        <v>2</v>
      </c>
      <c r="O213" t="s">
        <v>261</v>
      </c>
      <c r="P213" s="8"/>
    </row>
    <row r="214" spans="2:16" ht="14.25">
      <c r="B214" s="3">
        <f t="shared" si="25"/>
        <v>876.3416535910591</v>
      </c>
      <c r="C214" s="2"/>
      <c r="D214" t="s">
        <v>163</v>
      </c>
      <c r="E214" t="s">
        <v>108</v>
      </c>
      <c r="G214" s="18">
        <v>0.885</v>
      </c>
      <c r="H214" s="4">
        <f t="shared" si="26"/>
        <v>54.6222</v>
      </c>
      <c r="I214" s="2">
        <v>61.72</v>
      </c>
      <c r="J214" s="4">
        <f t="shared" si="27"/>
        <v>132.71460000000002</v>
      </c>
      <c r="K214" s="2">
        <v>149.96</v>
      </c>
      <c r="L214" s="2">
        <v>2</v>
      </c>
      <c r="M214" s="2">
        <v>25</v>
      </c>
      <c r="N214" s="2">
        <v>46</v>
      </c>
      <c r="O214" s="2" t="s">
        <v>275</v>
      </c>
      <c r="P214" s="8"/>
    </row>
    <row r="215" spans="2:16" ht="14.25">
      <c r="B215" s="3">
        <f t="shared" si="25"/>
        <v>865.2009151320876</v>
      </c>
      <c r="C215" s="2"/>
      <c r="D215" t="s">
        <v>46</v>
      </c>
      <c r="E215" t="s">
        <v>32</v>
      </c>
      <c r="G215" s="18">
        <v>0.94</v>
      </c>
      <c r="H215" s="4">
        <f t="shared" si="26"/>
        <v>53.9278</v>
      </c>
      <c r="I215" s="2">
        <v>57.37</v>
      </c>
      <c r="J215" s="4">
        <f t="shared" si="27"/>
        <v>105.5714</v>
      </c>
      <c r="K215" s="2">
        <v>112.31</v>
      </c>
      <c r="L215" s="2">
        <v>2</v>
      </c>
      <c r="M215" s="2">
        <v>5</v>
      </c>
      <c r="N215" s="2">
        <v>25</v>
      </c>
      <c r="O215" s="2" t="s">
        <v>274</v>
      </c>
      <c r="P215" s="8"/>
    </row>
    <row r="216" spans="2:16" ht="14.25">
      <c r="B216" s="3">
        <f t="shared" si="25"/>
        <v>823.5290342661134</v>
      </c>
      <c r="C216" s="2"/>
      <c r="D216" t="s">
        <v>25</v>
      </c>
      <c r="E216" t="s">
        <v>82</v>
      </c>
      <c r="G216" s="18">
        <v>0.88</v>
      </c>
      <c r="H216" s="4">
        <f t="shared" si="26"/>
        <v>51.3304</v>
      </c>
      <c r="I216" s="2">
        <v>58.33</v>
      </c>
      <c r="J216" s="4">
        <f t="shared" si="27"/>
        <v>104.896</v>
      </c>
      <c r="K216" s="2">
        <v>119.2</v>
      </c>
      <c r="L216" s="2">
        <v>2</v>
      </c>
      <c r="M216" s="2">
        <v>2</v>
      </c>
      <c r="N216" s="2">
        <v>37</v>
      </c>
      <c r="O216" t="s">
        <v>269</v>
      </c>
      <c r="P216" s="8"/>
    </row>
    <row r="217" spans="2:16" ht="14.25">
      <c r="B217" s="3">
        <f t="shared" si="25"/>
        <v>710.7707709634877</v>
      </c>
      <c r="C217" s="2"/>
      <c r="D217" t="s">
        <v>45</v>
      </c>
      <c r="E217" t="s">
        <v>32</v>
      </c>
      <c r="G217" s="18">
        <v>0.94</v>
      </c>
      <c r="H217" s="4">
        <f t="shared" si="26"/>
        <v>44.3022</v>
      </c>
      <c r="I217" s="2">
        <v>47.13</v>
      </c>
      <c r="J217" s="4">
        <f t="shared" si="27"/>
        <v>111.578</v>
      </c>
      <c r="K217" s="2">
        <v>118.7</v>
      </c>
      <c r="L217" s="2">
        <v>2</v>
      </c>
      <c r="M217" s="2">
        <v>31</v>
      </c>
      <c r="N217" s="2">
        <v>6</v>
      </c>
      <c r="O217" t="s">
        <v>270</v>
      </c>
      <c r="P217" s="8"/>
    </row>
    <row r="218" spans="2:16" ht="14.25">
      <c r="B218" s="3">
        <f t="shared" si="25"/>
        <v>708.9600800901013</v>
      </c>
      <c r="C218" s="2"/>
      <c r="D218" t="s">
        <v>272</v>
      </c>
      <c r="E218" t="s">
        <v>91</v>
      </c>
      <c r="G218" s="18">
        <v>0.939</v>
      </c>
      <c r="H218" s="4">
        <f t="shared" si="26"/>
        <v>44.18934</v>
      </c>
      <c r="I218" s="2">
        <v>47.06</v>
      </c>
      <c r="J218" s="4">
        <f t="shared" si="27"/>
        <v>99.91899</v>
      </c>
      <c r="K218" s="2">
        <v>106.41</v>
      </c>
      <c r="L218" s="2">
        <v>2</v>
      </c>
      <c r="M218" s="2">
        <v>15</v>
      </c>
      <c r="N218" s="2">
        <v>40</v>
      </c>
      <c r="O218" t="s">
        <v>271</v>
      </c>
      <c r="P218" s="8"/>
    </row>
    <row r="219" spans="2:16" ht="14.25">
      <c r="B219" s="3">
        <f t="shared" si="25"/>
        <v>672.2594970624002</v>
      </c>
      <c r="C219" s="2"/>
      <c r="D219" t="s">
        <v>262</v>
      </c>
      <c r="E219" t="s">
        <v>263</v>
      </c>
      <c r="G219" s="18">
        <v>1.18</v>
      </c>
      <c r="H219" s="4">
        <f t="shared" si="26"/>
        <v>41.901799999999994</v>
      </c>
      <c r="I219" s="2">
        <v>35.51</v>
      </c>
      <c r="J219" s="4">
        <f t="shared" si="27"/>
        <v>76.3342</v>
      </c>
      <c r="K219" s="2">
        <v>64.69</v>
      </c>
      <c r="L219" s="2">
        <v>1</v>
      </c>
      <c r="M219" s="2">
        <v>49</v>
      </c>
      <c r="N219" s="2">
        <v>17</v>
      </c>
      <c r="O219" s="2">
        <v>7</v>
      </c>
      <c r="P219" s="8" t="s">
        <v>264</v>
      </c>
    </row>
    <row r="220" spans="2:16" ht="14.25">
      <c r="B220" s="3"/>
      <c r="C220" s="2"/>
      <c r="G220" s="18"/>
      <c r="H220" s="4"/>
      <c r="I220" s="2"/>
      <c r="J220" s="4"/>
      <c r="K220" s="2"/>
      <c r="L220" s="2"/>
      <c r="M220" s="2"/>
      <c r="N220" s="2"/>
      <c r="P220" s="8"/>
    </row>
    <row r="221" spans="2:16" ht="14.25">
      <c r="B221" s="5"/>
      <c r="C221" s="2"/>
      <c r="G221" s="2"/>
      <c r="H221" s="30" t="s">
        <v>3</v>
      </c>
      <c r="I221" s="30"/>
      <c r="J221" s="30" t="s">
        <v>4</v>
      </c>
      <c r="K221" s="30"/>
      <c r="L221" s="30" t="s">
        <v>26</v>
      </c>
      <c r="M221" s="30"/>
      <c r="N221" s="30"/>
      <c r="P221" t="s">
        <v>23</v>
      </c>
    </row>
    <row r="222" spans="1:17" ht="14.25">
      <c r="A222" s="6"/>
      <c r="B222" s="6" t="s">
        <v>5</v>
      </c>
      <c r="C222" s="6" t="s">
        <v>6</v>
      </c>
      <c r="D222" s="6" t="s">
        <v>7</v>
      </c>
      <c r="E222" s="6" t="s">
        <v>8</v>
      </c>
      <c r="F222" s="6" t="s">
        <v>33</v>
      </c>
      <c r="G222" s="6" t="s">
        <v>34</v>
      </c>
      <c r="H222" s="6" t="s">
        <v>34</v>
      </c>
      <c r="I222" s="6" t="s">
        <v>10</v>
      </c>
      <c r="J222" s="6" t="s">
        <v>9</v>
      </c>
      <c r="K222" s="6" t="s">
        <v>10</v>
      </c>
      <c r="L222" s="6" t="s">
        <v>27</v>
      </c>
      <c r="M222" s="6" t="s">
        <v>28</v>
      </c>
      <c r="N222" s="6" t="s">
        <v>29</v>
      </c>
      <c r="O222" s="6" t="s">
        <v>22</v>
      </c>
      <c r="P222" s="6" t="s">
        <v>24</v>
      </c>
      <c r="Q222" s="6"/>
    </row>
    <row r="223" spans="1:17" ht="14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2:17" ht="14.2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ht="14.25">
      <c r="E225" s="9" t="s">
        <v>40</v>
      </c>
    </row>
    <row r="226" spans="7:14" ht="14.25">
      <c r="G226" s="2"/>
      <c r="H226" s="2"/>
      <c r="I226" s="2"/>
      <c r="J226" s="2"/>
      <c r="K226" s="2"/>
      <c r="L226" s="2"/>
      <c r="M226" s="2"/>
      <c r="N226" s="2"/>
    </row>
    <row r="227" spans="1:35" ht="15" thickBot="1">
      <c r="A227" s="6"/>
      <c r="B227" s="6" t="s">
        <v>43</v>
      </c>
      <c r="C227" s="6" t="s">
        <v>44</v>
      </c>
      <c r="D227" s="6"/>
      <c r="E227" s="12">
        <v>40669</v>
      </c>
      <c r="F227" s="12">
        <v>40671</v>
      </c>
      <c r="G227" s="12">
        <v>40683</v>
      </c>
      <c r="H227" s="12">
        <v>40706</v>
      </c>
      <c r="I227" s="12">
        <v>40720</v>
      </c>
      <c r="J227" s="12">
        <v>40723</v>
      </c>
      <c r="K227" s="12">
        <v>40724</v>
      </c>
      <c r="L227" s="12">
        <v>40727</v>
      </c>
      <c r="M227" s="12">
        <v>40728</v>
      </c>
      <c r="N227" s="12">
        <v>40732</v>
      </c>
      <c r="O227" s="12">
        <v>40733</v>
      </c>
      <c r="P227" s="12">
        <v>40755</v>
      </c>
      <c r="Q227" s="12">
        <v>40765</v>
      </c>
      <c r="R227" s="12">
        <v>40766</v>
      </c>
      <c r="S227" s="12">
        <v>40770</v>
      </c>
      <c r="T227" s="12">
        <v>40776</v>
      </c>
      <c r="U227" s="11">
        <v>40782</v>
      </c>
      <c r="V227" s="11">
        <v>40783</v>
      </c>
      <c r="W227" s="11">
        <v>40784</v>
      </c>
      <c r="X227" s="11">
        <v>40790</v>
      </c>
      <c r="Y227" s="11">
        <v>40791</v>
      </c>
      <c r="Z227" s="11">
        <v>40797</v>
      </c>
      <c r="AA227" s="23">
        <v>40801</v>
      </c>
      <c r="AB227" s="23">
        <v>40803</v>
      </c>
      <c r="AC227" s="23">
        <v>40817</v>
      </c>
      <c r="AD227" s="23">
        <v>40844</v>
      </c>
      <c r="AE227" s="23">
        <v>40845</v>
      </c>
      <c r="AF227" s="24"/>
      <c r="AG227" s="24"/>
      <c r="AH227" s="24"/>
      <c r="AI227" s="24"/>
    </row>
    <row r="228" spans="2:36" ht="14.25">
      <c r="B228" s="10">
        <f aca="true" t="shared" si="28" ref="B228:B246">+LARGE(E228:AN228,1)+LARGE(E228:AN228,2)+LARGE(E228:AN228,3)+LARGE(E228:AN228,4)+LARGE(E228:AN228,5)+LARGE(E228:AN228,6)+LARGE(E228:AN228,7)+LARGE(E228:AN228,8)</f>
        <v>8000</v>
      </c>
      <c r="C228" s="21">
        <f aca="true" t="shared" si="29" ref="C228:C246">+COUNTIF(E228:AN228,"&gt;0")</f>
        <v>24</v>
      </c>
      <c r="D228" t="s">
        <v>19</v>
      </c>
      <c r="E228" s="5">
        <f>+$B$9</f>
        <v>1000</v>
      </c>
      <c r="F228" s="14">
        <f>+$B$15</f>
        <v>817.1544663830869</v>
      </c>
      <c r="G228" s="5">
        <f>+$B$19</f>
        <v>998.3366202924091</v>
      </c>
      <c r="H228" s="5">
        <f>+$B$28</f>
        <v>954.7631230238386</v>
      </c>
      <c r="I228" s="5">
        <f>+$B$36</f>
        <v>1000</v>
      </c>
      <c r="J228" s="5">
        <f>+$B$44</f>
        <v>1000</v>
      </c>
      <c r="K228" s="5">
        <f>+$B$55</f>
        <v>998.0868376738714</v>
      </c>
      <c r="L228" s="5">
        <f>+$B$59</f>
        <v>913</v>
      </c>
      <c r="M228" s="5">
        <f>+$B$64</f>
        <v>1000</v>
      </c>
      <c r="N228" s="5">
        <f>+$B$72</f>
        <v>1000</v>
      </c>
      <c r="O228" s="5">
        <f>+$B$79</f>
        <v>1000</v>
      </c>
      <c r="P228" s="5">
        <f>+$B$95</f>
        <v>884.2810304194127</v>
      </c>
      <c r="Q228" s="5">
        <f>+$B$100</f>
        <v>1000</v>
      </c>
      <c r="R228" s="5">
        <f>+$B$109</f>
        <v>958.7646076794658</v>
      </c>
      <c r="S228" s="5">
        <f>+$B$115</f>
        <v>1000</v>
      </c>
      <c r="T228" s="5">
        <f>+$B$120</f>
        <v>1000</v>
      </c>
      <c r="U228" s="5">
        <f>+$B$133</f>
        <v>1000</v>
      </c>
      <c r="V228" s="10">
        <f>+$B$139</f>
        <v>1000</v>
      </c>
      <c r="W228" s="5">
        <f>+$B$147</f>
        <v>1000</v>
      </c>
      <c r="Z228" s="10">
        <f>+$B$167</f>
        <v>974.5060309921239</v>
      </c>
      <c r="AA228" s="10">
        <f>+$B$174</f>
        <v>1000</v>
      </c>
      <c r="AB228">
        <v>0</v>
      </c>
      <c r="AC228" s="10">
        <f>+$B$196</f>
        <v>725.5637295194256</v>
      </c>
      <c r="AD228" s="10">
        <f>+$B$202</f>
        <v>965.5150440922274</v>
      </c>
      <c r="AE228" s="10">
        <f>+$B$209</f>
        <v>1000</v>
      </c>
      <c r="AF228">
        <v>0</v>
      </c>
      <c r="AG228">
        <v>0</v>
      </c>
      <c r="AH228">
        <v>0</v>
      </c>
      <c r="AI228">
        <v>0</v>
      </c>
      <c r="AJ228">
        <v>0</v>
      </c>
    </row>
    <row r="229" spans="2:36" ht="14.25">
      <c r="B229" s="10">
        <f t="shared" si="28"/>
        <v>7938.153830977646</v>
      </c>
      <c r="C229" s="19">
        <f t="shared" si="29"/>
        <v>11</v>
      </c>
      <c r="D229" t="s">
        <v>39</v>
      </c>
      <c r="E229" s="2"/>
      <c r="F229" s="2"/>
      <c r="G229" s="5"/>
      <c r="H229" s="2"/>
      <c r="I229" s="5">
        <f>+$B$38</f>
        <v>794.8247974024093</v>
      </c>
      <c r="J229" s="5">
        <f>+$B$45</f>
        <v>981.7330210772833</v>
      </c>
      <c r="K229" s="2"/>
      <c r="L229" s="5"/>
      <c r="M229" s="5">
        <f>+$B$65</f>
        <v>934.1746070178937</v>
      </c>
      <c r="N229" s="2"/>
      <c r="O229" s="5">
        <f>+$B$80</f>
        <v>976.8829323522244</v>
      </c>
      <c r="P229" s="5"/>
      <c r="Q229" s="2"/>
      <c r="R229" s="2"/>
      <c r="S229" s="5"/>
      <c r="T229" s="2"/>
      <c r="U229" s="2"/>
      <c r="W229" s="2"/>
      <c r="Y229" s="10">
        <f>+$B$160</f>
        <v>1000</v>
      </c>
      <c r="Z229" s="10">
        <f>+$B$166</f>
        <v>1000</v>
      </c>
      <c r="AA229" s="22">
        <f>+$B$175</f>
        <v>934.3368632986119</v>
      </c>
      <c r="AB229" s="10">
        <f>+$B$180</f>
        <v>1000</v>
      </c>
      <c r="AC229" s="10">
        <f>+$B$192</f>
        <v>1000</v>
      </c>
      <c r="AD229" s="10">
        <f>+$B$201</f>
        <v>1000</v>
      </c>
      <c r="AE229" s="10">
        <f>+$B$211</f>
        <v>979.5378775481389</v>
      </c>
      <c r="AF229">
        <v>0</v>
      </c>
      <c r="AG229">
        <v>0</v>
      </c>
      <c r="AH229">
        <v>0</v>
      </c>
      <c r="AI229">
        <v>0</v>
      </c>
      <c r="AJ229">
        <v>0</v>
      </c>
    </row>
    <row r="230" spans="2:36" ht="14.25">
      <c r="B230" s="10">
        <f t="shared" si="28"/>
        <v>7585.314417051233</v>
      </c>
      <c r="C230" s="19">
        <f t="shared" si="29"/>
        <v>18</v>
      </c>
      <c r="D230" t="s">
        <v>11</v>
      </c>
      <c r="E230" s="5"/>
      <c r="F230" s="5">
        <f>+$B$14</f>
        <v>1000</v>
      </c>
      <c r="G230" s="5"/>
      <c r="H230" s="5"/>
      <c r="I230" s="5">
        <f>+$B$37</f>
        <v>851.1375473039004</v>
      </c>
      <c r="J230" s="5"/>
      <c r="K230" s="5">
        <f>+$B$54</f>
        <v>1000</v>
      </c>
      <c r="L230" s="5">
        <f>+$B$60</f>
        <v>856.9092060996667</v>
      </c>
      <c r="M230" s="5">
        <f>+$B$66</f>
        <v>752.8544909866924</v>
      </c>
      <c r="N230" s="5">
        <f>+$B$74</f>
        <v>726.1879313918769</v>
      </c>
      <c r="O230" s="5">
        <f>+$B$82</f>
        <v>891.1219076750465</v>
      </c>
      <c r="P230" s="5">
        <f>+$B$94</f>
        <v>1000</v>
      </c>
      <c r="Q230" s="5">
        <f>+$B$101</f>
        <v>884.6355219289084</v>
      </c>
      <c r="R230" s="5"/>
      <c r="S230" s="5"/>
      <c r="T230" s="2"/>
      <c r="U230" s="5">
        <f>+$B$136</f>
        <v>350.75418178784463</v>
      </c>
      <c r="V230" s="10">
        <f>+$B$141</f>
        <v>878.6584566531268</v>
      </c>
      <c r="W230" s="5"/>
      <c r="Y230" s="10">
        <f>+$B$161</f>
        <v>871.1208986984708</v>
      </c>
      <c r="Z230" s="10">
        <f>+$B$168</f>
        <v>959.7221984931061</v>
      </c>
      <c r="AA230" s="10">
        <f>+$B$176</f>
        <v>895.3232559789936</v>
      </c>
      <c r="AB230" s="10">
        <f>+$B$183</f>
        <v>931.9604612850081</v>
      </c>
      <c r="AC230" s="10">
        <f>+$B$194</f>
        <v>838.6578259995981</v>
      </c>
      <c r="AD230" s="10">
        <f>+$B$204</f>
        <v>907.1865936190783</v>
      </c>
      <c r="AE230" s="10">
        <f>+$B$213</f>
        <v>883.1088821077558</v>
      </c>
      <c r="AF230">
        <v>0</v>
      </c>
      <c r="AG230">
        <v>0</v>
      </c>
      <c r="AH230">
        <v>0</v>
      </c>
      <c r="AI230">
        <v>0</v>
      </c>
      <c r="AJ230">
        <v>0</v>
      </c>
    </row>
    <row r="231" spans="2:36" ht="14.25">
      <c r="B231" s="10">
        <f t="shared" si="28"/>
        <v>6757.917984094042</v>
      </c>
      <c r="C231" s="21">
        <f t="shared" si="29"/>
        <v>9</v>
      </c>
      <c r="D231" t="s">
        <v>13</v>
      </c>
      <c r="E231" s="5"/>
      <c r="F231" s="5"/>
      <c r="G231" s="5">
        <f>+$B$20</f>
        <v>977</v>
      </c>
      <c r="H231" s="2"/>
      <c r="I231" s="5"/>
      <c r="J231" s="5"/>
      <c r="K231" s="2"/>
      <c r="L231" s="5"/>
      <c r="M231" s="5"/>
      <c r="N231" s="2"/>
      <c r="O231" s="5"/>
      <c r="P231" s="5"/>
      <c r="Q231" s="5"/>
      <c r="R231" s="5">
        <f>+$B$111</f>
        <v>786.0724157749254</v>
      </c>
      <c r="S231" s="2"/>
      <c r="T231" s="5">
        <f>+$B$123</f>
        <v>842.9198985647524</v>
      </c>
      <c r="U231" s="2"/>
      <c r="V231" s="10">
        <f>+$B$144</f>
        <v>674.0149771327838</v>
      </c>
      <c r="W231" s="5">
        <f>+$B$149</f>
        <v>816.2845992439169</v>
      </c>
      <c r="X231" s="10">
        <f>+$B$156</f>
        <v>741.0051969972905</v>
      </c>
      <c r="Y231" s="10">
        <f>+$B$162</f>
        <v>777.7564705300143</v>
      </c>
      <c r="AD231" s="10">
        <f>+$B$203</f>
        <v>940.5377493920839</v>
      </c>
      <c r="AE231" s="10">
        <f>+$B$214</f>
        <v>876.3416535910591</v>
      </c>
      <c r="AF231">
        <v>0</v>
      </c>
      <c r="AG231">
        <v>0</v>
      </c>
      <c r="AH231">
        <v>0</v>
      </c>
      <c r="AI231">
        <v>0</v>
      </c>
      <c r="AJ231">
        <v>0</v>
      </c>
    </row>
    <row r="232" spans="2:36" ht="14.25">
      <c r="B232" s="10">
        <f t="shared" si="28"/>
        <v>6418.5182317144545</v>
      </c>
      <c r="C232" s="19">
        <f t="shared" si="29"/>
        <v>17</v>
      </c>
      <c r="D232" t="s">
        <v>46</v>
      </c>
      <c r="E232" s="14">
        <f>+$B$11</f>
        <v>742.6646866416252</v>
      </c>
      <c r="F232" s="5">
        <f>+$B$16</f>
        <v>800.0741701459116</v>
      </c>
      <c r="G232" s="5">
        <f>+$B$21</f>
        <v>800.9461501406049</v>
      </c>
      <c r="H232" s="5"/>
      <c r="I232" s="5">
        <f>+$B$39</f>
        <v>661.0880142769312</v>
      </c>
      <c r="J232" s="5">
        <f>+$B$47</f>
        <v>830.6254245364315</v>
      </c>
      <c r="K232" s="2"/>
      <c r="L232" s="2"/>
      <c r="M232" s="5">
        <f>+$B$67</f>
        <v>717.6083519676404</v>
      </c>
      <c r="N232" s="5">
        <f>+$B$76</f>
        <v>122</v>
      </c>
      <c r="O232" s="5">
        <f>+$B$84</f>
        <v>698.8024822542569</v>
      </c>
      <c r="P232" s="5">
        <f>+$B$97</f>
        <v>697.1642735564964</v>
      </c>
      <c r="Q232" s="2"/>
      <c r="R232" s="5">
        <f>+$B$110</f>
        <v>835.9214355437567</v>
      </c>
      <c r="S232" s="5"/>
      <c r="T232" s="5"/>
      <c r="U232" s="2"/>
      <c r="W232" s="5">
        <f>+$B$151</f>
        <v>505.5454828542575</v>
      </c>
      <c r="X232" s="10">
        <f>+$B$157</f>
        <v>443.53767318276715</v>
      </c>
      <c r="Z232" s="10">
        <f>+$B$170</f>
        <v>825.4770976063965</v>
      </c>
      <c r="AB232" s="10">
        <f>+$B$187</f>
        <v>695.6380110828217</v>
      </c>
      <c r="AC232" s="10">
        <f>+$B$197</f>
        <v>215.48513076866158</v>
      </c>
      <c r="AD232" s="10">
        <f>+$B$206</f>
        <v>556.6387367064132</v>
      </c>
      <c r="AE232" s="10">
        <f>+$B$215</f>
        <v>865.2009151320876</v>
      </c>
      <c r="AF232">
        <v>0</v>
      </c>
      <c r="AG232">
        <v>0</v>
      </c>
      <c r="AH232">
        <v>0</v>
      </c>
      <c r="AI232">
        <v>0</v>
      </c>
      <c r="AJ232">
        <v>0</v>
      </c>
    </row>
    <row r="233" spans="2:36" ht="14.25">
      <c r="B233" s="10">
        <f t="shared" si="28"/>
        <v>5646.1233963682635</v>
      </c>
      <c r="C233" s="19">
        <f t="shared" si="29"/>
        <v>6</v>
      </c>
      <c r="D233" t="s">
        <v>21</v>
      </c>
      <c r="E233" s="5"/>
      <c r="F233" s="2"/>
      <c r="G233" s="5"/>
      <c r="H233" s="5">
        <f>+$B$27</f>
        <v>1000</v>
      </c>
      <c r="I233" s="5"/>
      <c r="J233" s="5"/>
      <c r="K233" s="2"/>
      <c r="L233" s="5"/>
      <c r="M233" s="5"/>
      <c r="N233" s="2"/>
      <c r="O233" s="5"/>
      <c r="P233" s="5">
        <f>+$B$96</f>
        <v>866.7996879500721</v>
      </c>
      <c r="Q233" s="2"/>
      <c r="R233" s="2"/>
      <c r="S233" s="2"/>
      <c r="T233" s="5">
        <f>+$B$121</f>
        <v>947.361997404262</v>
      </c>
      <c r="U233" s="5">
        <f>+$B$134</f>
        <v>958.9386467635168</v>
      </c>
      <c r="W233" s="2"/>
      <c r="X233" s="10">
        <f>+$B$154</f>
        <v>1000</v>
      </c>
      <c r="AB233" s="10">
        <f>+$B$184</f>
        <v>873.0230642504116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</row>
    <row r="234" spans="2:36" ht="14.25">
      <c r="B234" s="10">
        <f t="shared" si="28"/>
        <v>5437.6297409869085</v>
      </c>
      <c r="C234" s="19">
        <f t="shared" si="29"/>
        <v>7</v>
      </c>
      <c r="D234" t="s">
        <v>16</v>
      </c>
      <c r="E234" s="5">
        <f>+$B$10</f>
        <v>845.044404973357</v>
      </c>
      <c r="F234" s="2"/>
      <c r="G234" s="5">
        <f>+$B$23</f>
        <v>763.9458331103142</v>
      </c>
      <c r="H234" s="5">
        <f>+$B$29</f>
        <v>427.78945381509396</v>
      </c>
      <c r="I234" s="5"/>
      <c r="J234" s="5">
        <f>+$B$48</f>
        <v>819.0796557072904</v>
      </c>
      <c r="K234" s="5"/>
      <c r="L234" s="5">
        <f>+$B$61</f>
        <v>839.0132615243845</v>
      </c>
      <c r="M234" s="5"/>
      <c r="N234" s="2"/>
      <c r="O234" s="5"/>
      <c r="P234" s="5"/>
      <c r="Q234" s="2"/>
      <c r="R234" s="2"/>
      <c r="S234" s="2"/>
      <c r="T234" s="2"/>
      <c r="U234" s="5"/>
      <c r="V234" s="10">
        <f>+$B$142</f>
        <v>799.8426933537941</v>
      </c>
      <c r="W234" s="2"/>
      <c r="Z234" s="10">
        <f>+$B$169</f>
        <v>942.9144385026738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</row>
    <row r="235" spans="2:36" ht="14.25">
      <c r="B235" s="10">
        <f t="shared" si="28"/>
        <v>5436.426171045189</v>
      </c>
      <c r="C235" s="19">
        <f t="shared" si="29"/>
        <v>7</v>
      </c>
      <c r="D235" t="s">
        <v>48</v>
      </c>
      <c r="I235" s="5">
        <f>+$B$40</f>
        <v>688.0502151513624</v>
      </c>
      <c r="J235" s="5">
        <f>+$B$50</f>
        <v>823.0842381662053</v>
      </c>
      <c r="K235" s="5">
        <f>+$B$56</f>
        <v>650.4947982745497</v>
      </c>
      <c r="L235" s="5"/>
      <c r="M235" s="5"/>
      <c r="N235" s="2"/>
      <c r="O235" s="5"/>
      <c r="P235" s="5"/>
      <c r="Q235" s="2"/>
      <c r="R235" s="2"/>
      <c r="S235" s="2"/>
      <c r="T235" s="5">
        <f>+$B$124</f>
        <v>773.1503177516064</v>
      </c>
      <c r="U235" s="2"/>
      <c r="V235" s="10">
        <f>+$B$143</f>
        <v>773.9652000297012</v>
      </c>
      <c r="W235" s="2"/>
      <c r="X235" s="10">
        <f>+$B$155</f>
        <v>782.6387178317175</v>
      </c>
      <c r="AB235" s="10">
        <f>+$B$182</f>
        <v>945.0426838400479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</row>
    <row r="236" spans="2:36" ht="14.25">
      <c r="B236" s="10">
        <f t="shared" si="28"/>
        <v>5278.178689631355</v>
      </c>
      <c r="C236" s="19">
        <f t="shared" si="29"/>
        <v>8</v>
      </c>
      <c r="D236" t="s">
        <v>25</v>
      </c>
      <c r="E236" s="2"/>
      <c r="F236" s="5"/>
      <c r="G236" s="2"/>
      <c r="H236" s="2"/>
      <c r="I236" s="5"/>
      <c r="J236" s="5"/>
      <c r="K236" s="2"/>
      <c r="L236" s="5"/>
      <c r="M236" s="5"/>
      <c r="N236" s="5">
        <f>+$B$75</f>
        <v>596.1444316542955</v>
      </c>
      <c r="O236" s="5"/>
      <c r="P236" s="5"/>
      <c r="Q236" s="5">
        <f>+$B$103</f>
        <v>765.5156261727203</v>
      </c>
      <c r="R236" s="2"/>
      <c r="S236" s="5">
        <f>+$B$117</f>
        <v>700.7388274744127</v>
      </c>
      <c r="T236" s="5">
        <f>+$B$125</f>
        <v>201</v>
      </c>
      <c r="U236" s="2"/>
      <c r="W236" s="5"/>
      <c r="Y236" s="10">
        <f>+$B$163</f>
        <v>564.3596443476683</v>
      </c>
      <c r="AB236" s="10">
        <f>+$B$185</f>
        <v>797.6935749588138</v>
      </c>
      <c r="AD236" s="10">
        <f>+$B$205</f>
        <v>829.1975507573317</v>
      </c>
      <c r="AE236" s="10">
        <f>+$B$216</f>
        <v>823.5290342661134</v>
      </c>
      <c r="AF236">
        <v>0</v>
      </c>
      <c r="AG236">
        <v>0</v>
      </c>
      <c r="AH236">
        <v>0</v>
      </c>
      <c r="AI236">
        <v>0</v>
      </c>
      <c r="AJ236">
        <v>0</v>
      </c>
    </row>
    <row r="237" spans="2:36" ht="14.25">
      <c r="B237" s="10">
        <f t="shared" si="28"/>
        <v>4867.275537878928</v>
      </c>
      <c r="C237" s="19">
        <f t="shared" si="29"/>
        <v>5</v>
      </c>
      <c r="D237" t="s">
        <v>41</v>
      </c>
      <c r="E237" s="2"/>
      <c r="F237" s="2"/>
      <c r="G237" s="2"/>
      <c r="H237" s="2"/>
      <c r="I237" s="5"/>
      <c r="J237" s="5"/>
      <c r="K237" s="2"/>
      <c r="L237" s="5"/>
      <c r="M237" s="5"/>
      <c r="N237" s="2"/>
      <c r="O237" s="5"/>
      <c r="P237" s="5"/>
      <c r="Q237" s="5"/>
      <c r="R237" s="5">
        <f>+$B$108</f>
        <v>1000</v>
      </c>
      <c r="S237" s="5">
        <f>+$B$116</f>
        <v>961.1760271390878</v>
      </c>
      <c r="T237" s="2"/>
      <c r="U237" s="2"/>
      <c r="V237" s="10">
        <f>+$B$140</f>
        <v>951.6859587317563</v>
      </c>
      <c r="W237" s="5">
        <f>+$B$148</f>
        <v>993.6090892952246</v>
      </c>
      <c r="AD237">
        <v>0</v>
      </c>
      <c r="AE237" s="10">
        <f>+$B$212</f>
        <v>960.8044627128597</v>
      </c>
      <c r="AF237">
        <v>0</v>
      </c>
      <c r="AG237">
        <v>0</v>
      </c>
      <c r="AH237">
        <v>0</v>
      </c>
      <c r="AI237">
        <v>0</v>
      </c>
      <c r="AJ237">
        <v>0</v>
      </c>
    </row>
    <row r="238" spans="2:36" ht="14.25">
      <c r="B238" s="10">
        <f t="shared" si="28"/>
        <v>4748.199928857133</v>
      </c>
      <c r="C238" s="19">
        <f t="shared" si="29"/>
        <v>7</v>
      </c>
      <c r="D238" t="s">
        <v>45</v>
      </c>
      <c r="E238" s="2"/>
      <c r="F238" s="2"/>
      <c r="G238" s="2"/>
      <c r="H238" s="5"/>
      <c r="I238" s="5"/>
      <c r="J238" s="5"/>
      <c r="K238" s="2"/>
      <c r="L238" s="5"/>
      <c r="M238" s="5"/>
      <c r="N238" s="2"/>
      <c r="O238" s="5"/>
      <c r="P238" s="5"/>
      <c r="Q238" s="5">
        <f>+$B$105</f>
        <v>425.34513581626754</v>
      </c>
      <c r="R238" s="5">
        <f>+$B$112</f>
        <v>720.3262267713949</v>
      </c>
      <c r="U238" s="5">
        <f>+$B$135</f>
        <v>656.1708649873383</v>
      </c>
      <c r="W238" s="10">
        <f>+$B$150</f>
        <v>733.1503755678627</v>
      </c>
      <c r="AA238" s="22">
        <f>+$B$177</f>
        <v>713.7065862020324</v>
      </c>
      <c r="AB238" s="10">
        <f>+$B$186</f>
        <v>788.7299685487494</v>
      </c>
      <c r="AD238">
        <v>0</v>
      </c>
      <c r="AE238" s="10">
        <f>+$B$217</f>
        <v>710.7707709634877</v>
      </c>
      <c r="AF238">
        <v>0</v>
      </c>
      <c r="AG238">
        <v>0</v>
      </c>
      <c r="AH238">
        <v>0</v>
      </c>
      <c r="AI238">
        <v>0</v>
      </c>
      <c r="AJ238">
        <v>0</v>
      </c>
    </row>
    <row r="239" spans="2:36" ht="14.25">
      <c r="B239" s="10">
        <f t="shared" si="28"/>
        <v>2241.11867819905</v>
      </c>
      <c r="C239" s="19">
        <f t="shared" si="29"/>
        <v>4</v>
      </c>
      <c r="D239" t="s">
        <v>176</v>
      </c>
      <c r="I239" s="5"/>
      <c r="J239" s="5"/>
      <c r="K239" s="2"/>
      <c r="L239" s="5"/>
      <c r="M239" s="5"/>
      <c r="N239" s="2"/>
      <c r="O239" s="5"/>
      <c r="P239" s="5"/>
      <c r="Q239" s="5"/>
      <c r="T239" s="5">
        <f>+$B$122</f>
        <v>895.8536809695038</v>
      </c>
      <c r="AB239" s="10">
        <f>+$B$189</f>
        <v>421.01711097798403</v>
      </c>
      <c r="AC239" s="10">
        <f>+$B$198</f>
        <v>215.28780616146088</v>
      </c>
      <c r="AD239">
        <v>0</v>
      </c>
      <c r="AE239" s="10">
        <f>+$B$218</f>
        <v>708.9600800901013</v>
      </c>
      <c r="AF239">
        <v>0</v>
      </c>
      <c r="AG239">
        <v>0</v>
      </c>
      <c r="AH239">
        <v>0</v>
      </c>
      <c r="AI239">
        <v>0</v>
      </c>
      <c r="AJ239">
        <v>0</v>
      </c>
    </row>
    <row r="240" spans="2:36" ht="14.25">
      <c r="B240" s="10">
        <f t="shared" si="28"/>
        <v>2232.3179821688004</v>
      </c>
      <c r="C240" s="19">
        <f t="shared" si="29"/>
        <v>4</v>
      </c>
      <c r="D240" t="s">
        <v>66</v>
      </c>
      <c r="G240" s="5">
        <f>+$B$24</f>
        <v>241.69446534880035</v>
      </c>
      <c r="I240" s="5"/>
      <c r="J240" s="5">
        <f>+$B$49</f>
        <v>780.0971237973581</v>
      </c>
      <c r="K240" s="2"/>
      <c r="L240" s="5"/>
      <c r="M240" s="5">
        <f>+$B$68</f>
        <v>666.5625994027527</v>
      </c>
      <c r="N240" s="2"/>
      <c r="O240" s="5"/>
      <c r="P240" s="5"/>
      <c r="Q240" s="2"/>
      <c r="R240" s="2"/>
      <c r="S240" s="2"/>
      <c r="T240" s="2"/>
      <c r="U240" s="2"/>
      <c r="W240" s="2"/>
      <c r="AB240" s="10">
        <f>+$B$188</f>
        <v>543.9637936198892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</row>
    <row r="241" spans="2:36" ht="14.25">
      <c r="B241" s="10">
        <f t="shared" si="28"/>
        <v>1739.6784052738485</v>
      </c>
      <c r="C241" s="19">
        <f t="shared" si="29"/>
        <v>2</v>
      </c>
      <c r="D241" t="s">
        <v>42</v>
      </c>
      <c r="E241" s="2"/>
      <c r="F241" s="2"/>
      <c r="G241" s="2"/>
      <c r="H241" s="5"/>
      <c r="I241" s="5"/>
      <c r="J241" s="5">
        <f>+$B$46</f>
        <v>889.1541713555764</v>
      </c>
      <c r="K241" s="2"/>
      <c r="L241" s="5"/>
      <c r="M241" s="5"/>
      <c r="N241" s="2"/>
      <c r="O241" s="5">
        <f>+$B$83</f>
        <v>850.5242339182721</v>
      </c>
      <c r="P241" s="5"/>
      <c r="Q241" s="2"/>
      <c r="R241" s="2"/>
      <c r="S241" s="5"/>
      <c r="T241" s="2"/>
      <c r="U241" s="2"/>
      <c r="W241" s="2"/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</row>
    <row r="242" spans="2:36" ht="14.25">
      <c r="B242" s="10">
        <f t="shared" si="28"/>
        <v>1403.8817458392532</v>
      </c>
      <c r="C242" s="21">
        <f t="shared" si="29"/>
        <v>2</v>
      </c>
      <c r="D242" t="s">
        <v>35</v>
      </c>
      <c r="E242" s="2"/>
      <c r="F242" s="2"/>
      <c r="G242" s="5">
        <f>+$B$22</f>
        <v>765.2884769782484</v>
      </c>
      <c r="H242" s="5"/>
      <c r="I242" s="5"/>
      <c r="J242" s="5"/>
      <c r="K242" s="2"/>
      <c r="L242" s="5"/>
      <c r="M242" s="5">
        <f>+$B$69</f>
        <v>638.5932688610047</v>
      </c>
      <c r="N242" s="2"/>
      <c r="O242" s="5"/>
      <c r="P242" s="5"/>
      <c r="Q242" s="2"/>
      <c r="R242" s="2"/>
      <c r="S242" s="2"/>
      <c r="T242" s="2"/>
      <c r="U242" s="2"/>
      <c r="W242" s="2"/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</row>
    <row r="243" spans="2:36" ht="14.25">
      <c r="B243" s="25">
        <f t="shared" si="28"/>
        <v>994.3635136744333</v>
      </c>
      <c r="C243" s="26">
        <f t="shared" si="29"/>
        <v>1</v>
      </c>
      <c r="D243" s="8" t="s">
        <v>139</v>
      </c>
      <c r="E243" s="8"/>
      <c r="F243" s="8"/>
      <c r="G243" s="8"/>
      <c r="H243" s="8"/>
      <c r="I243" s="27"/>
      <c r="J243" s="27"/>
      <c r="K243" s="28"/>
      <c r="L243" s="27"/>
      <c r="M243" s="27"/>
      <c r="N243" s="27">
        <f>+$B$73</f>
        <v>994.3635136744333</v>
      </c>
      <c r="O243" s="27"/>
      <c r="P243" s="27"/>
      <c r="Q243" s="28"/>
      <c r="R243" s="8"/>
      <c r="S243" s="28"/>
      <c r="T243" s="28"/>
      <c r="U243" s="28"/>
      <c r="V243" s="28"/>
      <c r="W243" s="28"/>
      <c r="X243" s="8"/>
      <c r="Y243" s="8"/>
      <c r="Z243" s="8"/>
      <c r="AA243" s="8"/>
      <c r="AB243" s="8"/>
      <c r="AC243" s="8"/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</row>
    <row r="244" spans="2:36" ht="14.25">
      <c r="B244" s="10">
        <f t="shared" si="28"/>
        <v>783.2259828125267</v>
      </c>
      <c r="C244" s="19">
        <f t="shared" si="29"/>
        <v>1</v>
      </c>
      <c r="D244" t="s">
        <v>234</v>
      </c>
      <c r="E244" s="2"/>
      <c r="F244" s="2"/>
      <c r="G244" s="2"/>
      <c r="H244" s="5"/>
      <c r="I244" s="5"/>
      <c r="J244" s="5"/>
      <c r="K244" s="2"/>
      <c r="L244" s="5"/>
      <c r="M244" s="5"/>
      <c r="N244" s="2"/>
      <c r="O244" s="5"/>
      <c r="P244" s="5"/>
      <c r="Q244" s="5"/>
      <c r="R244" s="2"/>
      <c r="S244" s="2"/>
      <c r="T244" s="2"/>
      <c r="U244" s="2"/>
      <c r="Z244" s="10">
        <f>+$B$171</f>
        <v>783.2259828125267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</row>
    <row r="245" spans="2:37" ht="14.25">
      <c r="B245" s="10">
        <f t="shared" si="28"/>
        <v>672.2594970624002</v>
      </c>
      <c r="C245" s="19">
        <f t="shared" si="29"/>
        <v>1</v>
      </c>
      <c r="D245" t="s">
        <v>262</v>
      </c>
      <c r="E245" s="5"/>
      <c r="F245" s="5"/>
      <c r="G245" s="5"/>
      <c r="H245" s="2"/>
      <c r="I245" s="5"/>
      <c r="J245" s="5"/>
      <c r="K245" s="2"/>
      <c r="L245" s="5"/>
      <c r="M245" s="5"/>
      <c r="N245" s="2"/>
      <c r="O245" s="5"/>
      <c r="P245" s="5"/>
      <c r="Q245" s="5"/>
      <c r="R245" s="2"/>
      <c r="S245" s="2"/>
      <c r="T245" s="2"/>
      <c r="U245" s="2"/>
      <c r="V245" s="2"/>
      <c r="W245" s="2"/>
      <c r="AD245">
        <v>0</v>
      </c>
      <c r="AE245" s="10">
        <f>+$B$219</f>
        <v>672.2594970624002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</row>
    <row r="246" spans="2:36" ht="14.25">
      <c r="B246" s="10">
        <f t="shared" si="28"/>
        <v>492.8359507319583</v>
      </c>
      <c r="C246" s="29">
        <f t="shared" si="29"/>
        <v>1</v>
      </c>
      <c r="D246" t="s">
        <v>170</v>
      </c>
      <c r="I246" s="5"/>
      <c r="J246" s="5"/>
      <c r="K246" s="2"/>
      <c r="L246" s="5"/>
      <c r="M246" s="5"/>
      <c r="N246" s="2"/>
      <c r="O246" s="5"/>
      <c r="P246" s="5"/>
      <c r="Q246" s="5">
        <f>$B$104</f>
        <v>492.8359507319583</v>
      </c>
      <c r="V246" s="2"/>
      <c r="W246" s="2"/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</row>
    <row r="247" spans="8:14" ht="14.25">
      <c r="H247" s="2"/>
      <c r="I247" s="2"/>
      <c r="J247" s="2"/>
      <c r="K247" s="2"/>
      <c r="L247" s="2"/>
      <c r="M247" s="2"/>
      <c r="N247" s="2"/>
    </row>
    <row r="248" spans="8:14" ht="14.25">
      <c r="H248" s="2"/>
      <c r="I248" s="2"/>
      <c r="J248" s="2"/>
      <c r="K248" s="2"/>
      <c r="L248" s="2"/>
      <c r="M248" s="2"/>
      <c r="N248" s="2"/>
    </row>
    <row r="249" spans="8:14" ht="14.25">
      <c r="H249" s="2"/>
      <c r="I249" s="2"/>
      <c r="J249" s="2"/>
      <c r="K249" s="2"/>
      <c r="L249" s="2"/>
      <c r="M249" s="2"/>
      <c r="N249" s="2"/>
    </row>
    <row r="250" spans="8:14" ht="14.25">
      <c r="H250" s="2"/>
      <c r="I250" s="2"/>
      <c r="J250" s="2"/>
      <c r="K250" s="2"/>
      <c r="L250" s="2"/>
      <c r="M250" s="2"/>
      <c r="N250" s="2"/>
    </row>
    <row r="251" spans="8:14" ht="14.25">
      <c r="H251" s="2"/>
      <c r="I251" s="2"/>
      <c r="J251" s="2"/>
      <c r="K251" s="2"/>
      <c r="L251" s="2"/>
      <c r="M251" s="2"/>
      <c r="N251" s="2"/>
    </row>
    <row r="252" spans="8:14" ht="14.25">
      <c r="H252" s="2"/>
      <c r="I252" s="2"/>
      <c r="J252" s="2"/>
      <c r="K252" s="2"/>
      <c r="L252" s="2"/>
      <c r="M252" s="2"/>
      <c r="N252" s="2"/>
    </row>
    <row r="253" spans="8:14" ht="14.25">
      <c r="H253" s="2"/>
      <c r="I253" s="2"/>
      <c r="J253" s="2"/>
      <c r="K253" s="2"/>
      <c r="L253" s="2"/>
      <c r="M253" s="2"/>
      <c r="N253" s="2"/>
    </row>
    <row r="254" spans="8:14" ht="14.25">
      <c r="H254" s="2"/>
      <c r="I254" s="2"/>
      <c r="J254" s="2"/>
      <c r="K254" s="2"/>
      <c r="L254" s="2"/>
      <c r="M254" s="2"/>
      <c r="N254" s="2"/>
    </row>
    <row r="255" spans="8:14" ht="14.25">
      <c r="H255" s="2"/>
      <c r="I255" s="2"/>
      <c r="J255" s="2"/>
      <c r="K255" s="2"/>
      <c r="L255" s="2"/>
      <c r="M255" s="2"/>
      <c r="N255" s="2"/>
    </row>
    <row r="256" spans="8:14" ht="14.25">
      <c r="H256" s="2"/>
      <c r="I256" s="2"/>
      <c r="J256" s="2"/>
      <c r="K256" s="2"/>
      <c r="L256" s="2"/>
      <c r="M256" s="2"/>
      <c r="N256" s="2"/>
    </row>
    <row r="257" spans="8:14" ht="14.25">
      <c r="H257" s="2"/>
      <c r="I257" s="2"/>
      <c r="J257" s="2"/>
      <c r="K257" s="2"/>
      <c r="L257" s="2"/>
      <c r="M257" s="2"/>
      <c r="N257" s="2"/>
    </row>
    <row r="258" spans="8:14" ht="14.25">
      <c r="H258" s="2"/>
      <c r="I258" s="2"/>
      <c r="J258" s="2"/>
      <c r="K258" s="2"/>
      <c r="L258" s="2"/>
      <c r="M258" s="2"/>
      <c r="N258" s="2"/>
    </row>
    <row r="259" spans="8:14" ht="14.25">
      <c r="H259" s="2"/>
      <c r="I259" s="2"/>
      <c r="J259" s="2"/>
      <c r="K259" s="2"/>
      <c r="L259" s="2"/>
      <c r="M259" s="2"/>
      <c r="N259" s="2"/>
    </row>
    <row r="260" spans="8:14" ht="14.25">
      <c r="H260" s="2"/>
      <c r="I260" s="2"/>
      <c r="J260" s="2"/>
      <c r="K260" s="2"/>
      <c r="L260" s="2"/>
      <c r="M260" s="2"/>
      <c r="N260" s="2"/>
    </row>
    <row r="261" spans="8:14" ht="14.25">
      <c r="H261" s="2"/>
      <c r="I261" s="2"/>
      <c r="J261" s="2"/>
      <c r="K261" s="2"/>
      <c r="L261" s="2"/>
      <c r="M261" s="2"/>
      <c r="N261" s="2"/>
    </row>
    <row r="262" spans="8:14" ht="14.25">
      <c r="H262" s="2"/>
      <c r="I262" s="2"/>
      <c r="J262" s="2"/>
      <c r="K262" s="2"/>
      <c r="L262" s="2"/>
      <c r="M262" s="2"/>
      <c r="N262" s="2"/>
    </row>
    <row r="263" spans="8:14" ht="14.25">
      <c r="H263" s="2"/>
      <c r="I263" s="2"/>
      <c r="J263" s="2"/>
      <c r="K263" s="2"/>
      <c r="L263" s="2"/>
      <c r="M263" s="2"/>
      <c r="N263" s="2"/>
    </row>
    <row r="264" spans="8:14" ht="14.25">
      <c r="H264" s="2"/>
      <c r="I264" s="2"/>
      <c r="J264" s="2"/>
      <c r="K264" s="2"/>
      <c r="L264" s="2"/>
      <c r="M264" s="2"/>
      <c r="N264" s="2"/>
    </row>
    <row r="265" spans="8:14" ht="14.25">
      <c r="H265" s="2"/>
      <c r="I265" s="2"/>
      <c r="J265" s="2"/>
      <c r="K265" s="2"/>
      <c r="L265" s="2"/>
      <c r="M265" s="2"/>
      <c r="N265" s="2"/>
    </row>
    <row r="266" spans="8:14" ht="14.25">
      <c r="H266" s="2"/>
      <c r="I266" s="2"/>
      <c r="J266" s="2"/>
      <c r="K266" s="2"/>
      <c r="L266" s="2"/>
      <c r="M266" s="2"/>
      <c r="N266" s="2"/>
    </row>
    <row r="267" spans="8:14" ht="14.25">
      <c r="H267" s="2"/>
      <c r="I267" s="2"/>
      <c r="J267" s="2"/>
      <c r="K267" s="2"/>
      <c r="L267" s="2"/>
      <c r="M267" s="2"/>
      <c r="N267" s="2"/>
    </row>
    <row r="268" spans="8:14" ht="14.25">
      <c r="H268" s="2"/>
      <c r="I268" s="2"/>
      <c r="J268" s="2"/>
      <c r="K268" s="2"/>
      <c r="L268" s="2"/>
      <c r="M268" s="2"/>
      <c r="N268" s="2"/>
    </row>
    <row r="269" spans="8:14" ht="14.25">
      <c r="H269" s="2"/>
      <c r="I269" s="2"/>
      <c r="J269" s="2"/>
      <c r="K269" s="2"/>
      <c r="L269" s="2"/>
      <c r="M269" s="2"/>
      <c r="N269" s="2"/>
    </row>
    <row r="270" spans="8:14" ht="14.25">
      <c r="H270" s="2"/>
      <c r="I270" s="2"/>
      <c r="J270" s="2"/>
      <c r="K270" s="2"/>
      <c r="L270" s="2"/>
      <c r="M270" s="2"/>
      <c r="N270" s="2"/>
    </row>
    <row r="271" spans="8:14" ht="14.25">
      <c r="H271" s="2"/>
      <c r="I271" s="2"/>
      <c r="J271" s="2"/>
      <c r="K271" s="2"/>
      <c r="L271" s="2"/>
      <c r="M271" s="2"/>
      <c r="N271" s="2"/>
    </row>
    <row r="272" spans="8:14" ht="14.25">
      <c r="H272" s="2"/>
      <c r="I272" s="2"/>
      <c r="J272" s="2"/>
      <c r="K272" s="2"/>
      <c r="L272" s="2"/>
      <c r="M272" s="2"/>
      <c r="N272" s="2"/>
    </row>
    <row r="273" spans="8:14" ht="14.25">
      <c r="H273" s="2"/>
      <c r="I273" s="2"/>
      <c r="J273" s="2"/>
      <c r="K273" s="2"/>
      <c r="L273" s="2"/>
      <c r="M273" s="2"/>
      <c r="N273" s="2"/>
    </row>
    <row r="274" spans="8:14" ht="14.25">
      <c r="H274" s="2"/>
      <c r="I274" s="2"/>
      <c r="J274" s="2"/>
      <c r="K274" s="2"/>
      <c r="L274" s="2"/>
      <c r="M274" s="2"/>
      <c r="N274" s="2"/>
    </row>
    <row r="275" spans="8:14" ht="14.25">
      <c r="H275" s="2"/>
      <c r="I275" s="2"/>
      <c r="J275" s="2"/>
      <c r="K275" s="2"/>
      <c r="L275" s="2"/>
      <c r="M275" s="2"/>
      <c r="N275" s="2"/>
    </row>
    <row r="276" spans="8:14" ht="14.25">
      <c r="H276" s="2"/>
      <c r="I276" s="2"/>
      <c r="J276" s="2"/>
      <c r="K276" s="2"/>
      <c r="L276" s="2"/>
      <c r="M276" s="2"/>
      <c r="N276" s="2"/>
    </row>
    <row r="277" spans="8:14" ht="14.25">
      <c r="H277" s="2"/>
      <c r="I277" s="2"/>
      <c r="J277" s="2"/>
      <c r="K277" s="2"/>
      <c r="L277" s="2"/>
      <c r="M277" s="2"/>
      <c r="N277" s="2"/>
    </row>
    <row r="278" spans="8:14" ht="14.25">
      <c r="H278" s="2"/>
      <c r="I278" s="2"/>
      <c r="J278" s="2"/>
      <c r="K278" s="2"/>
      <c r="L278" s="2"/>
      <c r="M278" s="2"/>
      <c r="N278" s="2"/>
    </row>
    <row r="279" spans="8:14" ht="14.25">
      <c r="H279" s="2"/>
      <c r="I279" s="2"/>
      <c r="J279" s="2"/>
      <c r="K279" s="2"/>
      <c r="L279" s="2"/>
      <c r="M279" s="2"/>
      <c r="N279" s="2"/>
    </row>
    <row r="280" spans="8:14" ht="14.25">
      <c r="H280" s="2"/>
      <c r="I280" s="2"/>
      <c r="J280" s="2"/>
      <c r="K280" s="2"/>
      <c r="L280" s="2"/>
      <c r="M280" s="2"/>
      <c r="N280" s="2"/>
    </row>
    <row r="281" spans="8:14" ht="14.25">
      <c r="H281" s="2"/>
      <c r="I281" s="2"/>
      <c r="J281" s="2"/>
      <c r="K281" s="2"/>
      <c r="L281" s="2"/>
      <c r="M281" s="2"/>
      <c r="N281" s="2"/>
    </row>
    <row r="282" spans="8:14" ht="14.25">
      <c r="H282" s="2"/>
      <c r="I282" s="2"/>
      <c r="J282" s="2"/>
      <c r="K282" s="2"/>
      <c r="L282" s="2"/>
      <c r="M282" s="2"/>
      <c r="N282" s="2"/>
    </row>
    <row r="283" spans="8:14" ht="14.25">
      <c r="H283" s="2"/>
      <c r="I283" s="2"/>
      <c r="J283" s="2"/>
      <c r="K283" s="2"/>
      <c r="L283" s="2"/>
      <c r="M283" s="2"/>
      <c r="N283" s="2"/>
    </row>
    <row r="284" spans="8:14" ht="14.25">
      <c r="H284" s="2"/>
      <c r="I284" s="2"/>
      <c r="J284" s="2"/>
      <c r="K284" s="2"/>
      <c r="L284" s="2"/>
      <c r="M284" s="2"/>
      <c r="N284" s="2"/>
    </row>
    <row r="285" spans="8:14" ht="14.25">
      <c r="H285" s="2"/>
      <c r="I285" s="2"/>
      <c r="J285" s="2"/>
      <c r="K285" s="2"/>
      <c r="L285" s="2"/>
      <c r="M285" s="2"/>
      <c r="N285" s="2"/>
    </row>
    <row r="286" spans="8:14" ht="14.25">
      <c r="H286" s="2"/>
      <c r="I286" s="2"/>
      <c r="J286" s="2"/>
      <c r="K286" s="2"/>
      <c r="L286" s="2"/>
      <c r="M286" s="2"/>
      <c r="N286" s="2"/>
    </row>
    <row r="287" spans="8:14" ht="14.25">
      <c r="H287" s="2"/>
      <c r="I287" s="2"/>
      <c r="J287" s="2"/>
      <c r="K287" s="2"/>
      <c r="L287" s="2"/>
      <c r="M287" s="2"/>
      <c r="N287" s="2"/>
    </row>
    <row r="288" spans="8:14" ht="14.25">
      <c r="H288" s="2"/>
      <c r="I288" s="2"/>
      <c r="J288" s="2"/>
      <c r="K288" s="2"/>
      <c r="L288" s="2"/>
      <c r="M288" s="2"/>
      <c r="N288" s="2"/>
    </row>
    <row r="289" spans="8:14" ht="14.25">
      <c r="H289" s="2"/>
      <c r="I289" s="2"/>
      <c r="J289" s="2"/>
      <c r="K289" s="2"/>
      <c r="L289" s="2"/>
      <c r="M289" s="2"/>
      <c r="N289" s="2"/>
    </row>
    <row r="290" spans="8:14" ht="14.25">
      <c r="H290" s="2"/>
      <c r="I290" s="2"/>
      <c r="J290" s="2"/>
      <c r="K290" s="2"/>
      <c r="L290" s="2"/>
      <c r="M290" s="2"/>
      <c r="N290" s="2"/>
    </row>
    <row r="291" spans="8:14" ht="14.25">
      <c r="H291" s="2"/>
      <c r="I291" s="2"/>
      <c r="J291" s="2"/>
      <c r="K291" s="2"/>
      <c r="L291" s="2"/>
      <c r="M291" s="2"/>
      <c r="N291" s="2"/>
    </row>
    <row r="292" spans="8:14" ht="14.25">
      <c r="H292" s="2"/>
      <c r="I292" s="2"/>
      <c r="J292" s="2"/>
      <c r="K292" s="2"/>
      <c r="L292" s="2"/>
      <c r="M292" s="2"/>
      <c r="N292" s="2"/>
    </row>
    <row r="293" spans="8:14" ht="14.25">
      <c r="H293" s="2"/>
      <c r="I293" s="2"/>
      <c r="J293" s="2"/>
      <c r="K293" s="2"/>
      <c r="L293" s="2"/>
      <c r="M293" s="2"/>
      <c r="N293" s="2"/>
    </row>
    <row r="294" spans="8:14" ht="14.25">
      <c r="H294" s="2"/>
      <c r="I294" s="2"/>
      <c r="J294" s="2"/>
      <c r="K294" s="2"/>
      <c r="L294" s="2"/>
      <c r="M294" s="2"/>
      <c r="N294" s="2"/>
    </row>
    <row r="295" spans="8:14" ht="14.25">
      <c r="H295" s="2"/>
      <c r="I295" s="2"/>
      <c r="J295" s="2"/>
      <c r="K295" s="2"/>
      <c r="L295" s="2"/>
      <c r="M295" s="2"/>
      <c r="N295" s="2"/>
    </row>
    <row r="296" spans="8:14" ht="14.25">
      <c r="H296" s="2"/>
      <c r="I296" s="2"/>
      <c r="J296" s="2"/>
      <c r="K296" s="2"/>
      <c r="L296" s="2"/>
      <c r="M296" s="2"/>
      <c r="N296" s="2"/>
    </row>
    <row r="297" spans="8:14" ht="14.25">
      <c r="H297" s="2"/>
      <c r="I297" s="2"/>
      <c r="J297" s="2"/>
      <c r="K297" s="2"/>
      <c r="L297" s="2"/>
      <c r="M297" s="2"/>
      <c r="N297" s="2"/>
    </row>
    <row r="298" spans="8:14" ht="14.25">
      <c r="H298" s="2"/>
      <c r="I298" s="2"/>
      <c r="J298" s="2"/>
      <c r="K298" s="2"/>
      <c r="L298" s="2"/>
      <c r="M298" s="2"/>
      <c r="N298" s="2"/>
    </row>
    <row r="299" spans="8:14" ht="14.25">
      <c r="H299" s="2"/>
      <c r="I299" s="2"/>
      <c r="J299" s="2"/>
      <c r="K299" s="2"/>
      <c r="L299" s="2"/>
      <c r="M299" s="2"/>
      <c r="N299" s="2"/>
    </row>
    <row r="300" spans="8:14" ht="14.25">
      <c r="H300" s="2"/>
      <c r="I300" s="2"/>
      <c r="J300" s="2"/>
      <c r="K300" s="2"/>
      <c r="L300" s="2"/>
      <c r="M300" s="2"/>
      <c r="N300" s="2"/>
    </row>
    <row r="301" spans="8:14" ht="14.25">
      <c r="H301" s="2"/>
      <c r="I301" s="2"/>
      <c r="J301" s="2"/>
      <c r="K301" s="2"/>
      <c r="L301" s="2"/>
      <c r="M301" s="2"/>
      <c r="N301" s="2"/>
    </row>
    <row r="302" spans="8:14" ht="14.25">
      <c r="H302" s="2"/>
      <c r="I302" s="2"/>
      <c r="J302" s="2"/>
      <c r="K302" s="2"/>
      <c r="L302" s="2"/>
      <c r="M302" s="2"/>
      <c r="N302" s="2"/>
    </row>
    <row r="303" spans="8:14" ht="14.25">
      <c r="H303" s="2"/>
      <c r="I303" s="2"/>
      <c r="J303" s="2"/>
      <c r="K303" s="2"/>
      <c r="L303" s="2"/>
      <c r="M303" s="2"/>
      <c r="N303" s="2"/>
    </row>
    <row r="304" spans="8:14" ht="14.25">
      <c r="H304" s="2"/>
      <c r="I304" s="2"/>
      <c r="J304" s="2"/>
      <c r="K304" s="2"/>
      <c r="L304" s="2"/>
      <c r="M304" s="2"/>
      <c r="N304" s="2"/>
    </row>
    <row r="305" spans="8:14" ht="14.25">
      <c r="H305" s="2"/>
      <c r="I305" s="2"/>
      <c r="J305" s="2"/>
      <c r="K305" s="2"/>
      <c r="L305" s="2"/>
      <c r="M305" s="2"/>
      <c r="N305" s="2"/>
    </row>
    <row r="306" spans="8:14" ht="14.25">
      <c r="H306" s="2"/>
      <c r="I306" s="2"/>
      <c r="J306" s="2"/>
      <c r="K306" s="2"/>
      <c r="L306" s="2"/>
      <c r="M306" s="2"/>
      <c r="N306" s="2"/>
    </row>
    <row r="307" spans="8:14" ht="14.25">
      <c r="H307" s="2"/>
      <c r="I307" s="2"/>
      <c r="J307" s="2"/>
      <c r="K307" s="2"/>
      <c r="L307" s="2"/>
      <c r="M307" s="2"/>
      <c r="N307" s="2"/>
    </row>
    <row r="308" spans="8:14" ht="14.25">
      <c r="H308" s="2"/>
      <c r="I308" s="2"/>
      <c r="J308" s="2"/>
      <c r="K308" s="2"/>
      <c r="L308" s="2"/>
      <c r="M308" s="2"/>
      <c r="N308" s="2"/>
    </row>
    <row r="309" spans="8:14" ht="14.25">
      <c r="H309" s="2"/>
      <c r="I309" s="2"/>
      <c r="J309" s="2"/>
      <c r="K309" s="2"/>
      <c r="L309" s="2"/>
      <c r="M309" s="2"/>
      <c r="N309" s="2"/>
    </row>
    <row r="310" spans="8:14" ht="14.25">
      <c r="H310" s="2"/>
      <c r="I310" s="2"/>
      <c r="J310" s="2"/>
      <c r="K310" s="2"/>
      <c r="L310" s="2"/>
      <c r="M310" s="2"/>
      <c r="N310" s="2"/>
    </row>
    <row r="311" spans="8:14" ht="14.25">
      <c r="H311" s="2"/>
      <c r="I311" s="2"/>
      <c r="J311" s="2"/>
      <c r="K311" s="2"/>
      <c r="L311" s="2"/>
      <c r="M311" s="2"/>
      <c r="N311" s="2"/>
    </row>
    <row r="312" spans="8:14" ht="14.25">
      <c r="H312" s="2"/>
      <c r="I312" s="2"/>
      <c r="J312" s="2"/>
      <c r="K312" s="2"/>
      <c r="L312" s="2"/>
      <c r="M312" s="2"/>
      <c r="N312" s="2"/>
    </row>
    <row r="313" spans="8:14" ht="14.25">
      <c r="H313" s="2"/>
      <c r="I313" s="2"/>
      <c r="J313" s="2"/>
      <c r="K313" s="2"/>
      <c r="L313" s="2"/>
      <c r="M313" s="2"/>
      <c r="N313" s="2"/>
    </row>
    <row r="314" spans="8:14" ht="14.25">
      <c r="H314" s="2"/>
      <c r="I314" s="2"/>
      <c r="J314" s="2"/>
      <c r="K314" s="2"/>
      <c r="L314" s="2"/>
      <c r="M314" s="2"/>
      <c r="N314" s="2"/>
    </row>
    <row r="315" spans="8:14" ht="14.25">
      <c r="H315" s="2"/>
      <c r="I315" s="2"/>
      <c r="J315" s="2"/>
      <c r="K315" s="2"/>
      <c r="L315" s="2"/>
      <c r="M315" s="2"/>
      <c r="N315" s="2"/>
    </row>
    <row r="316" spans="8:14" ht="14.25">
      <c r="H316" s="2"/>
      <c r="I316" s="2"/>
      <c r="J316" s="2"/>
      <c r="K316" s="2"/>
      <c r="L316" s="2"/>
      <c r="M316" s="2"/>
      <c r="N316" s="2"/>
    </row>
    <row r="317" spans="8:14" ht="14.25">
      <c r="H317" s="2"/>
      <c r="I317" s="2"/>
      <c r="J317" s="2"/>
      <c r="K317" s="2"/>
      <c r="L317" s="2"/>
      <c r="M317" s="2"/>
      <c r="N317" s="2"/>
    </row>
    <row r="318" spans="8:14" ht="14.25">
      <c r="H318" s="2"/>
      <c r="I318" s="2"/>
      <c r="J318" s="2"/>
      <c r="K318" s="2"/>
      <c r="L318" s="2"/>
      <c r="M318" s="2"/>
      <c r="N318" s="2"/>
    </row>
    <row r="319" spans="8:14" ht="14.25">
      <c r="H319" s="2"/>
      <c r="I319" s="2"/>
      <c r="J319" s="2"/>
      <c r="K319" s="2"/>
      <c r="L319" s="2"/>
      <c r="M319" s="2"/>
      <c r="N319" s="2"/>
    </row>
    <row r="320" spans="8:14" ht="14.25">
      <c r="H320" s="2"/>
      <c r="I320" s="2"/>
      <c r="J320" s="2"/>
      <c r="K320" s="2"/>
      <c r="L320" s="2"/>
      <c r="M320" s="2"/>
      <c r="N320" s="2"/>
    </row>
    <row r="321" spans="8:14" ht="14.25">
      <c r="H321" s="2"/>
      <c r="I321" s="2"/>
      <c r="J321" s="2"/>
      <c r="K321" s="2"/>
      <c r="L321" s="2"/>
      <c r="M321" s="2"/>
      <c r="N321" s="2"/>
    </row>
    <row r="322" spans="8:14" ht="14.25">
      <c r="H322" s="2"/>
      <c r="I322" s="2"/>
      <c r="J322" s="2"/>
      <c r="K322" s="2"/>
      <c r="L322" s="2"/>
      <c r="M322" s="2"/>
      <c r="N322" s="2"/>
    </row>
    <row r="323" spans="8:14" ht="14.25">
      <c r="H323" s="2"/>
      <c r="I323" s="2"/>
      <c r="J323" s="2"/>
      <c r="K323" s="2"/>
      <c r="L323" s="2"/>
      <c r="M323" s="2"/>
      <c r="N323" s="2"/>
    </row>
    <row r="324" spans="8:14" ht="14.25">
      <c r="H324" s="2"/>
      <c r="I324" s="2"/>
      <c r="J324" s="2"/>
      <c r="K324" s="2"/>
      <c r="L324" s="2"/>
      <c r="M324" s="2"/>
      <c r="N324" s="2"/>
    </row>
    <row r="325" spans="8:14" ht="14.25">
      <c r="H325" s="2"/>
      <c r="I325" s="2"/>
      <c r="J325" s="2"/>
      <c r="K325" s="2"/>
      <c r="L325" s="2"/>
      <c r="M325" s="2"/>
      <c r="N325" s="2"/>
    </row>
    <row r="326" spans="8:14" ht="14.25">
      <c r="H326" s="2"/>
      <c r="I326" s="2"/>
      <c r="J326" s="2"/>
      <c r="K326" s="2"/>
      <c r="L326" s="2"/>
      <c r="M326" s="2"/>
      <c r="N326" s="2"/>
    </row>
    <row r="327" spans="8:14" ht="14.25">
      <c r="H327" s="2"/>
      <c r="I327" s="2"/>
      <c r="J327" s="2"/>
      <c r="K327" s="2"/>
      <c r="L327" s="2"/>
      <c r="M327" s="2"/>
      <c r="N327" s="2"/>
    </row>
    <row r="328" spans="8:14" ht="14.25">
      <c r="H328" s="2"/>
      <c r="I328" s="2"/>
      <c r="J328" s="2"/>
      <c r="K328" s="2"/>
      <c r="L328" s="2"/>
      <c r="M328" s="2"/>
      <c r="N328" s="2"/>
    </row>
    <row r="329" spans="8:14" ht="14.25">
      <c r="H329" s="2"/>
      <c r="I329" s="2"/>
      <c r="J329" s="2"/>
      <c r="K329" s="2"/>
      <c r="L329" s="2"/>
      <c r="M329" s="2"/>
      <c r="N329" s="2"/>
    </row>
    <row r="330" spans="8:14" ht="14.25">
      <c r="H330" s="2"/>
      <c r="I330" s="2"/>
      <c r="J330" s="2"/>
      <c r="K330" s="2"/>
      <c r="L330" s="2"/>
      <c r="M330" s="2"/>
      <c r="N330" s="2"/>
    </row>
    <row r="331" spans="8:14" ht="14.25">
      <c r="H331" s="2"/>
      <c r="I331" s="2"/>
      <c r="J331" s="2"/>
      <c r="K331" s="2"/>
      <c r="L331" s="2"/>
      <c r="M331" s="2"/>
      <c r="N331" s="2"/>
    </row>
    <row r="332" spans="8:14" ht="14.25">
      <c r="H332" s="2"/>
      <c r="I332" s="2"/>
      <c r="J332" s="2"/>
      <c r="K332" s="2"/>
      <c r="L332" s="2"/>
      <c r="M332" s="2"/>
      <c r="N332" s="2"/>
    </row>
    <row r="333" spans="8:14" ht="14.25">
      <c r="H333" s="2"/>
      <c r="I333" s="2"/>
      <c r="J333" s="2"/>
      <c r="K333" s="2"/>
      <c r="L333" s="2"/>
      <c r="M333" s="2"/>
      <c r="N333" s="2"/>
    </row>
    <row r="334" spans="8:14" ht="14.25">
      <c r="H334" s="2"/>
      <c r="I334" s="2"/>
      <c r="J334" s="2"/>
      <c r="K334" s="2"/>
      <c r="L334" s="2"/>
      <c r="M334" s="2"/>
      <c r="N334" s="2"/>
    </row>
    <row r="335" spans="8:14" ht="14.25">
      <c r="H335" s="2"/>
      <c r="I335" s="2"/>
      <c r="J335" s="2"/>
      <c r="K335" s="2"/>
      <c r="L335" s="2"/>
      <c r="M335" s="2"/>
      <c r="N335" s="2"/>
    </row>
    <row r="336" spans="8:14" ht="14.25">
      <c r="H336" s="2"/>
      <c r="I336" s="2"/>
      <c r="J336" s="2"/>
      <c r="K336" s="2"/>
      <c r="L336" s="2"/>
      <c r="M336" s="2"/>
      <c r="N336" s="2"/>
    </row>
    <row r="337" spans="8:14" ht="14.25">
      <c r="H337" s="2"/>
      <c r="I337" s="2"/>
      <c r="J337" s="2"/>
      <c r="K337" s="2"/>
      <c r="L337" s="2"/>
      <c r="M337" s="2"/>
      <c r="N337" s="2"/>
    </row>
    <row r="338" spans="8:14" ht="14.25">
      <c r="H338" s="2"/>
      <c r="I338" s="2"/>
      <c r="J338" s="2"/>
      <c r="K338" s="2"/>
      <c r="L338" s="2"/>
      <c r="M338" s="2"/>
      <c r="N338" s="2"/>
    </row>
    <row r="339" spans="8:14" ht="14.25">
      <c r="H339" s="2"/>
      <c r="I339" s="2"/>
      <c r="J339" s="2"/>
      <c r="K339" s="2"/>
      <c r="L339" s="2"/>
      <c r="M339" s="2"/>
      <c r="N339" s="2"/>
    </row>
    <row r="340" spans="8:14" ht="14.25">
      <c r="H340" s="2"/>
      <c r="I340" s="2"/>
      <c r="J340" s="2"/>
      <c r="K340" s="2"/>
      <c r="L340" s="2"/>
      <c r="M340" s="2"/>
      <c r="N340" s="2"/>
    </row>
    <row r="341" spans="8:14" ht="14.25">
      <c r="H341" s="2"/>
      <c r="I341" s="2"/>
      <c r="J341" s="2"/>
      <c r="K341" s="2"/>
      <c r="L341" s="2"/>
      <c r="M341" s="2"/>
      <c r="N341" s="2"/>
    </row>
    <row r="342" spans="8:14" ht="14.25">
      <c r="H342" s="2"/>
      <c r="I342" s="2"/>
      <c r="J342" s="2"/>
      <c r="K342" s="2"/>
      <c r="L342" s="2"/>
      <c r="M342" s="2"/>
      <c r="N342" s="2"/>
    </row>
    <row r="343" spans="8:14" ht="14.25">
      <c r="H343" s="2"/>
      <c r="I343" s="2"/>
      <c r="J343" s="2"/>
      <c r="K343" s="2"/>
      <c r="L343" s="2"/>
      <c r="M343" s="2"/>
      <c r="N343" s="2"/>
    </row>
    <row r="344" spans="8:14" ht="14.25">
      <c r="H344" s="2"/>
      <c r="I344" s="2"/>
      <c r="J344" s="2"/>
      <c r="K344" s="2"/>
      <c r="L344" s="2"/>
      <c r="M344" s="2"/>
      <c r="N344" s="2"/>
    </row>
    <row r="345" spans="8:14" ht="14.25">
      <c r="H345" s="2"/>
      <c r="I345" s="2"/>
      <c r="J345" s="2"/>
      <c r="K345" s="2"/>
      <c r="L345" s="2"/>
      <c r="M345" s="2"/>
      <c r="N345" s="2"/>
    </row>
    <row r="346" spans="8:14" ht="14.25">
      <c r="H346" s="2"/>
      <c r="I346" s="2"/>
      <c r="J346" s="2"/>
      <c r="K346" s="2"/>
      <c r="L346" s="2"/>
      <c r="M346" s="2"/>
      <c r="N346" s="2"/>
    </row>
    <row r="347" spans="8:14" ht="14.25">
      <c r="H347" s="2"/>
      <c r="I347" s="2"/>
      <c r="J347" s="2"/>
      <c r="K347" s="2"/>
      <c r="L347" s="2"/>
      <c r="M347" s="2"/>
      <c r="N347" s="2"/>
    </row>
    <row r="348" spans="8:14" ht="14.25">
      <c r="H348" s="2"/>
      <c r="I348" s="2"/>
      <c r="J348" s="2"/>
      <c r="K348" s="2"/>
      <c r="L348" s="2"/>
      <c r="M348" s="2"/>
      <c r="N348" s="2"/>
    </row>
    <row r="349" spans="8:14" ht="14.25">
      <c r="H349" s="2"/>
      <c r="I349" s="2"/>
      <c r="J349" s="2"/>
      <c r="K349" s="2"/>
      <c r="L349" s="2"/>
      <c r="M349" s="2"/>
      <c r="N349" s="2"/>
    </row>
    <row r="350" spans="8:14" ht="14.25">
      <c r="H350" s="2"/>
      <c r="I350" s="2"/>
      <c r="J350" s="2"/>
      <c r="K350" s="2"/>
      <c r="L350" s="2"/>
      <c r="M350" s="2"/>
      <c r="N350" s="2"/>
    </row>
    <row r="351" spans="8:14" ht="14.25">
      <c r="H351" s="2"/>
      <c r="I351" s="2"/>
      <c r="J351" s="2"/>
      <c r="K351" s="2"/>
      <c r="L351" s="2"/>
      <c r="M351" s="2"/>
      <c r="N351" s="2"/>
    </row>
    <row r="352" spans="8:14" ht="14.25">
      <c r="H352" s="2"/>
      <c r="I352" s="2"/>
      <c r="J352" s="2"/>
      <c r="K352" s="2"/>
      <c r="L352" s="2"/>
      <c r="M352" s="2"/>
      <c r="N352" s="2"/>
    </row>
    <row r="353" spans="8:14" ht="14.25">
      <c r="H353" s="2"/>
      <c r="I353" s="2"/>
      <c r="J353" s="2"/>
      <c r="K353" s="2"/>
      <c r="L353" s="2"/>
      <c r="M353" s="2"/>
      <c r="N353" s="2"/>
    </row>
    <row r="354" spans="8:14" ht="14.25">
      <c r="H354" s="2"/>
      <c r="I354" s="2"/>
      <c r="J354" s="2"/>
      <c r="K354" s="2"/>
      <c r="L354" s="2"/>
      <c r="M354" s="2"/>
      <c r="N354" s="2"/>
    </row>
    <row r="355" spans="8:14" ht="14.25">
      <c r="H355" s="2"/>
      <c r="I355" s="2"/>
      <c r="J355" s="2"/>
      <c r="K355" s="2"/>
      <c r="L355" s="2"/>
      <c r="M355" s="2"/>
      <c r="N355" s="2"/>
    </row>
    <row r="356" spans="8:14" ht="14.25">
      <c r="H356" s="2"/>
      <c r="I356" s="2"/>
      <c r="J356" s="2"/>
      <c r="K356" s="2"/>
      <c r="L356" s="2"/>
      <c r="M356" s="2"/>
      <c r="N356" s="2"/>
    </row>
    <row r="357" spans="8:14" ht="14.25">
      <c r="H357" s="2"/>
      <c r="I357" s="2"/>
      <c r="J357" s="2"/>
      <c r="K357" s="2"/>
      <c r="L357" s="2"/>
      <c r="M357" s="2"/>
      <c r="N357" s="2"/>
    </row>
    <row r="358" spans="8:14" ht="14.25">
      <c r="H358" s="2"/>
      <c r="I358" s="2"/>
      <c r="J358" s="2"/>
      <c r="K358" s="2"/>
      <c r="L358" s="2"/>
      <c r="M358" s="2"/>
      <c r="N358" s="2"/>
    </row>
    <row r="359" spans="8:14" ht="14.25">
      <c r="H359" s="2"/>
      <c r="I359" s="2"/>
      <c r="J359" s="2"/>
      <c r="K359" s="2"/>
      <c r="L359" s="2"/>
      <c r="M359" s="2"/>
      <c r="N359" s="2"/>
    </row>
    <row r="360" spans="8:14" ht="14.25">
      <c r="H360" s="2"/>
      <c r="I360" s="2"/>
      <c r="J360" s="2"/>
      <c r="K360" s="2"/>
      <c r="L360" s="2"/>
      <c r="M360" s="2"/>
      <c r="N360" s="2"/>
    </row>
    <row r="361" spans="8:14" ht="14.25">
      <c r="H361" s="2"/>
      <c r="I361" s="2"/>
      <c r="J361" s="2"/>
      <c r="K361" s="2"/>
      <c r="L361" s="2"/>
      <c r="M361" s="2"/>
      <c r="N361" s="2"/>
    </row>
    <row r="362" spans="8:14" ht="14.25">
      <c r="H362" s="2"/>
      <c r="I362" s="2"/>
      <c r="J362" s="2"/>
      <c r="K362" s="2"/>
      <c r="L362" s="2"/>
      <c r="M362" s="2"/>
      <c r="N362" s="2"/>
    </row>
    <row r="363" spans="8:14" ht="14.25">
      <c r="H363" s="2"/>
      <c r="I363" s="2"/>
      <c r="J363" s="2"/>
      <c r="K363" s="2"/>
      <c r="L363" s="2"/>
      <c r="M363" s="2"/>
      <c r="N363" s="2"/>
    </row>
    <row r="364" spans="8:14" ht="14.25">
      <c r="H364" s="2"/>
      <c r="I364" s="2"/>
      <c r="J364" s="2"/>
      <c r="K364" s="2"/>
      <c r="L364" s="2"/>
      <c r="M364" s="2"/>
      <c r="N364" s="2"/>
    </row>
    <row r="365" spans="8:14" ht="14.25">
      <c r="H365" s="2"/>
      <c r="I365" s="2"/>
      <c r="J365" s="2"/>
      <c r="K365" s="2"/>
      <c r="L365" s="2"/>
      <c r="M365" s="2"/>
      <c r="N365" s="2"/>
    </row>
    <row r="366" spans="8:14" ht="14.25">
      <c r="H366" s="2"/>
      <c r="I366" s="2"/>
      <c r="J366" s="2"/>
      <c r="K366" s="2"/>
      <c r="L366" s="2"/>
      <c r="M366" s="2"/>
      <c r="N366" s="2"/>
    </row>
    <row r="367" spans="8:14" ht="14.25">
      <c r="H367" s="2"/>
      <c r="I367" s="2"/>
      <c r="J367" s="2"/>
      <c r="K367" s="2"/>
      <c r="L367" s="2"/>
      <c r="M367" s="2"/>
      <c r="N367" s="2"/>
    </row>
    <row r="368" spans="8:14" ht="14.25">
      <c r="H368" s="2"/>
      <c r="I368" s="2"/>
      <c r="J368" s="2"/>
      <c r="K368" s="2"/>
      <c r="L368" s="2"/>
      <c r="M368" s="2"/>
      <c r="N368" s="2"/>
    </row>
    <row r="369" spans="8:14" ht="14.25">
      <c r="H369" s="2"/>
      <c r="I369" s="2"/>
      <c r="J369" s="2"/>
      <c r="K369" s="2"/>
      <c r="L369" s="2"/>
      <c r="M369" s="2"/>
      <c r="N369" s="2"/>
    </row>
    <row r="370" spans="8:14" ht="14.25">
      <c r="H370" s="2"/>
      <c r="I370" s="2"/>
      <c r="J370" s="2"/>
      <c r="K370" s="2"/>
      <c r="L370" s="2"/>
      <c r="M370" s="2"/>
      <c r="N370" s="2"/>
    </row>
    <row r="371" spans="8:14" ht="14.25">
      <c r="H371" s="2"/>
      <c r="I371" s="2"/>
      <c r="J371" s="2"/>
      <c r="K371" s="2"/>
      <c r="L371" s="2"/>
      <c r="M371" s="2"/>
      <c r="N371" s="2"/>
    </row>
    <row r="372" spans="8:14" ht="14.25">
      <c r="H372" s="2"/>
      <c r="I372" s="2"/>
      <c r="J372" s="2"/>
      <c r="K372" s="2"/>
      <c r="L372" s="2"/>
      <c r="M372" s="2"/>
      <c r="N372" s="2"/>
    </row>
    <row r="373" spans="8:14" ht="14.25">
      <c r="H373" s="2"/>
      <c r="I373" s="2"/>
      <c r="J373" s="2"/>
      <c r="K373" s="2"/>
      <c r="L373" s="2"/>
      <c r="M373" s="2"/>
      <c r="N373" s="2"/>
    </row>
    <row r="374" spans="8:14" ht="14.25">
      <c r="H374" s="2"/>
      <c r="I374" s="2"/>
      <c r="J374" s="2"/>
      <c r="K374" s="2"/>
      <c r="L374" s="2"/>
      <c r="M374" s="2"/>
      <c r="N374" s="2"/>
    </row>
    <row r="375" spans="8:14" ht="14.25">
      <c r="H375" s="2"/>
      <c r="I375" s="2"/>
      <c r="J375" s="2"/>
      <c r="K375" s="2"/>
      <c r="L375" s="2"/>
      <c r="M375" s="2"/>
      <c r="N375" s="2"/>
    </row>
    <row r="376" spans="8:14" ht="14.25">
      <c r="H376" s="2"/>
      <c r="I376" s="2"/>
      <c r="J376" s="2"/>
      <c r="K376" s="2"/>
      <c r="L376" s="2"/>
      <c r="M376" s="2"/>
      <c r="N376" s="2"/>
    </row>
    <row r="377" spans="8:14" ht="14.25">
      <c r="H377" s="2"/>
      <c r="I377" s="2"/>
      <c r="J377" s="2"/>
      <c r="K377" s="2"/>
      <c r="L377" s="2"/>
      <c r="M377" s="2"/>
      <c r="N377" s="2"/>
    </row>
    <row r="378" spans="8:14" ht="14.25">
      <c r="H378" s="2"/>
      <c r="I378" s="2"/>
      <c r="J378" s="2"/>
      <c r="K378" s="2"/>
      <c r="L378" s="2"/>
      <c r="M378" s="2"/>
      <c r="N378" s="2"/>
    </row>
    <row r="379" spans="8:14" ht="14.25">
      <c r="H379" s="2"/>
      <c r="I379" s="2"/>
      <c r="J379" s="2"/>
      <c r="K379" s="2"/>
      <c r="L379" s="2"/>
      <c r="M379" s="2"/>
      <c r="N379" s="2"/>
    </row>
    <row r="380" spans="8:14" ht="14.25">
      <c r="H380" s="2"/>
      <c r="I380" s="2"/>
      <c r="J380" s="2"/>
      <c r="K380" s="2"/>
      <c r="L380" s="2"/>
      <c r="M380" s="2"/>
      <c r="N380" s="2"/>
    </row>
    <row r="381" spans="8:14" ht="14.25">
      <c r="H381" s="2"/>
      <c r="I381" s="2"/>
      <c r="J381" s="2"/>
      <c r="K381" s="2"/>
      <c r="L381" s="2"/>
      <c r="M381" s="2"/>
      <c r="N381" s="2"/>
    </row>
    <row r="382" spans="8:14" ht="14.25">
      <c r="H382" s="2"/>
      <c r="I382" s="2"/>
      <c r="J382" s="2"/>
      <c r="K382" s="2"/>
      <c r="L382" s="2"/>
      <c r="M382" s="2"/>
      <c r="N382" s="2"/>
    </row>
    <row r="383" spans="8:14" ht="14.25">
      <c r="H383" s="2"/>
      <c r="I383" s="2"/>
      <c r="J383" s="2"/>
      <c r="K383" s="2"/>
      <c r="L383" s="2"/>
      <c r="M383" s="2"/>
      <c r="N383" s="2"/>
    </row>
    <row r="384" spans="8:14" ht="14.25">
      <c r="H384" s="2"/>
      <c r="I384" s="2"/>
      <c r="J384" s="2"/>
      <c r="K384" s="2"/>
      <c r="L384" s="2"/>
      <c r="M384" s="2"/>
      <c r="N384" s="2"/>
    </row>
    <row r="385" spans="8:14" ht="14.25">
      <c r="H385" s="2"/>
      <c r="I385" s="2"/>
      <c r="J385" s="2"/>
      <c r="K385" s="2"/>
      <c r="L385" s="2"/>
      <c r="M385" s="2"/>
      <c r="N385" s="2"/>
    </row>
    <row r="386" spans="8:14" ht="14.25">
      <c r="H386" s="2"/>
      <c r="I386" s="2"/>
      <c r="J386" s="2"/>
      <c r="K386" s="2"/>
      <c r="L386" s="2"/>
      <c r="M386" s="2"/>
      <c r="N386" s="2"/>
    </row>
    <row r="387" spans="8:14" ht="14.25">
      <c r="H387" s="2"/>
      <c r="I387" s="2"/>
      <c r="J387" s="2"/>
      <c r="K387" s="2"/>
      <c r="L387" s="2"/>
      <c r="M387" s="2"/>
      <c r="N387" s="2"/>
    </row>
    <row r="388" spans="8:14" ht="14.25">
      <c r="H388" s="2"/>
      <c r="I388" s="2"/>
      <c r="J388" s="2"/>
      <c r="K388" s="2"/>
      <c r="L388" s="2"/>
      <c r="M388" s="2"/>
      <c r="N388" s="2"/>
    </row>
    <row r="389" spans="8:14" ht="14.25">
      <c r="H389" s="2"/>
      <c r="I389" s="2"/>
      <c r="J389" s="2"/>
      <c r="K389" s="2"/>
      <c r="L389" s="2"/>
      <c r="M389" s="2"/>
      <c r="N389" s="2"/>
    </row>
    <row r="390" spans="8:14" ht="14.25">
      <c r="H390" s="2"/>
      <c r="I390" s="2"/>
      <c r="J390" s="2"/>
      <c r="K390" s="2"/>
      <c r="L390" s="2"/>
      <c r="M390" s="2"/>
      <c r="N390" s="2"/>
    </row>
    <row r="391" spans="8:14" ht="14.25">
      <c r="H391" s="2"/>
      <c r="I391" s="2"/>
      <c r="J391" s="2"/>
      <c r="K391" s="2"/>
      <c r="L391" s="2"/>
      <c r="M391" s="2"/>
      <c r="N391" s="2"/>
    </row>
    <row r="392" spans="8:14" ht="14.25">
      <c r="H392" s="2"/>
      <c r="I392" s="2"/>
      <c r="J392" s="2"/>
      <c r="K392" s="2"/>
      <c r="L392" s="2"/>
      <c r="M392" s="2"/>
      <c r="N392" s="2"/>
    </row>
    <row r="393" spans="8:14" ht="14.25">
      <c r="H393" s="2"/>
      <c r="I393" s="2"/>
      <c r="J393" s="2"/>
      <c r="K393" s="2"/>
      <c r="L393" s="2"/>
      <c r="M393" s="2"/>
      <c r="N393" s="2"/>
    </row>
    <row r="394" spans="8:14" ht="14.25">
      <c r="H394" s="2"/>
      <c r="I394" s="2"/>
      <c r="J394" s="2"/>
      <c r="K394" s="2"/>
      <c r="L394" s="2"/>
      <c r="M394" s="2"/>
      <c r="N394" s="2"/>
    </row>
    <row r="395" spans="8:14" ht="14.25">
      <c r="H395" s="2"/>
      <c r="I395" s="2"/>
      <c r="J395" s="2"/>
      <c r="K395" s="2"/>
      <c r="L395" s="2"/>
      <c r="M395" s="2"/>
      <c r="N395" s="2"/>
    </row>
    <row r="396" spans="8:14" ht="14.25">
      <c r="H396" s="2"/>
      <c r="I396" s="2"/>
      <c r="J396" s="2"/>
      <c r="K396" s="2"/>
      <c r="L396" s="2"/>
      <c r="M396" s="2"/>
      <c r="N396" s="2"/>
    </row>
    <row r="397" spans="8:14" ht="14.25">
      <c r="H397" s="2"/>
      <c r="I397" s="2"/>
      <c r="J397" s="2"/>
      <c r="K397" s="2"/>
      <c r="L397" s="2"/>
      <c r="M397" s="2"/>
      <c r="N397" s="2"/>
    </row>
    <row r="398" spans="8:14" ht="14.25">
      <c r="H398" s="2"/>
      <c r="I398" s="2"/>
      <c r="J398" s="2"/>
      <c r="K398" s="2"/>
      <c r="L398" s="2"/>
      <c r="M398" s="2"/>
      <c r="N398" s="2"/>
    </row>
    <row r="399" spans="8:14" ht="14.25">
      <c r="H399" s="2"/>
      <c r="I399" s="2"/>
      <c r="J399" s="2"/>
      <c r="K399" s="2"/>
      <c r="L399" s="2"/>
      <c r="M399" s="2"/>
      <c r="N399" s="2"/>
    </row>
    <row r="400" spans="8:14" ht="14.25">
      <c r="H400" s="2"/>
      <c r="I400" s="2"/>
      <c r="J400" s="2"/>
      <c r="K400" s="2"/>
      <c r="L400" s="2"/>
      <c r="M400" s="2"/>
      <c r="N400" s="2"/>
    </row>
    <row r="401" spans="8:14" ht="14.25">
      <c r="H401" s="2"/>
      <c r="I401" s="2"/>
      <c r="J401" s="2"/>
      <c r="K401" s="2"/>
      <c r="L401" s="2"/>
      <c r="M401" s="2"/>
      <c r="N401" s="2"/>
    </row>
    <row r="402" spans="8:14" ht="14.25">
      <c r="H402" s="2"/>
      <c r="I402" s="2"/>
      <c r="J402" s="2"/>
      <c r="K402" s="2"/>
      <c r="L402" s="2"/>
      <c r="M402" s="2"/>
      <c r="N402" s="2"/>
    </row>
    <row r="403" spans="8:14" ht="14.25">
      <c r="H403" s="2"/>
      <c r="I403" s="2"/>
      <c r="J403" s="2"/>
      <c r="K403" s="2"/>
      <c r="L403" s="2"/>
      <c r="M403" s="2"/>
      <c r="N403" s="2"/>
    </row>
    <row r="404" spans="8:14" ht="14.25">
      <c r="H404" s="2"/>
      <c r="I404" s="2"/>
      <c r="J404" s="2"/>
      <c r="K404" s="2"/>
      <c r="L404" s="2"/>
      <c r="M404" s="2"/>
      <c r="N404" s="2"/>
    </row>
    <row r="405" spans="8:14" ht="14.25">
      <c r="H405" s="2"/>
      <c r="I405" s="2"/>
      <c r="J405" s="2"/>
      <c r="K405" s="2"/>
      <c r="L405" s="2"/>
      <c r="M405" s="2"/>
      <c r="N405" s="2"/>
    </row>
    <row r="406" spans="8:14" ht="14.25">
      <c r="H406" s="2"/>
      <c r="I406" s="2"/>
      <c r="J406" s="2"/>
      <c r="K406" s="2"/>
      <c r="L406" s="2"/>
      <c r="M406" s="2"/>
      <c r="N406" s="2"/>
    </row>
    <row r="407" spans="8:14" ht="14.25">
      <c r="H407" s="2"/>
      <c r="I407" s="2"/>
      <c r="J407" s="2"/>
      <c r="K407" s="2"/>
      <c r="L407" s="2"/>
      <c r="M407" s="2"/>
      <c r="N407" s="2"/>
    </row>
    <row r="408" spans="8:14" ht="14.25">
      <c r="H408" s="2"/>
      <c r="I408" s="2"/>
      <c r="J408" s="2"/>
      <c r="K408" s="2"/>
      <c r="L408" s="2"/>
      <c r="M408" s="2"/>
      <c r="N408" s="2"/>
    </row>
    <row r="409" spans="8:14" ht="14.25">
      <c r="H409" s="2"/>
      <c r="I409" s="2"/>
      <c r="J409" s="2"/>
      <c r="K409" s="2"/>
      <c r="L409" s="2"/>
      <c r="M409" s="2"/>
      <c r="N409" s="2"/>
    </row>
    <row r="410" spans="8:14" ht="14.25">
      <c r="H410" s="2"/>
      <c r="I410" s="2"/>
      <c r="J410" s="2"/>
      <c r="K410" s="2"/>
      <c r="L410" s="2"/>
      <c r="M410" s="2"/>
      <c r="N410" s="2"/>
    </row>
    <row r="411" spans="8:14" ht="14.25">
      <c r="H411" s="2"/>
      <c r="I411" s="2"/>
      <c r="J411" s="2"/>
      <c r="K411" s="2"/>
      <c r="L411" s="2"/>
      <c r="M411" s="2"/>
      <c r="N411" s="2"/>
    </row>
    <row r="412" spans="8:14" ht="14.25">
      <c r="H412" s="2"/>
      <c r="I412" s="2"/>
      <c r="J412" s="2"/>
      <c r="K412" s="2"/>
      <c r="L412" s="2"/>
      <c r="M412" s="2"/>
      <c r="N412" s="2"/>
    </row>
    <row r="413" spans="8:14" ht="14.25">
      <c r="H413" s="2"/>
      <c r="I413" s="2"/>
      <c r="J413" s="2"/>
      <c r="K413" s="2"/>
      <c r="L413" s="2"/>
      <c r="M413" s="2"/>
      <c r="N413" s="2"/>
    </row>
    <row r="414" spans="8:14" ht="14.25">
      <c r="H414" s="2"/>
      <c r="I414" s="2"/>
      <c r="J414" s="2"/>
      <c r="K414" s="2"/>
      <c r="L414" s="2"/>
      <c r="M414" s="2"/>
      <c r="N414" s="2"/>
    </row>
    <row r="415" spans="8:14" ht="14.25">
      <c r="H415" s="2"/>
      <c r="I415" s="2"/>
      <c r="J415" s="2"/>
      <c r="K415" s="2"/>
      <c r="L415" s="2"/>
      <c r="M415" s="2"/>
      <c r="N415" s="2"/>
    </row>
    <row r="416" spans="8:14" ht="14.25">
      <c r="H416" s="2"/>
      <c r="I416" s="2"/>
      <c r="J416" s="2"/>
      <c r="K416" s="2"/>
      <c r="L416" s="2"/>
      <c r="M416" s="2"/>
      <c r="N416" s="2"/>
    </row>
    <row r="417" spans="8:14" ht="14.25">
      <c r="H417" s="2"/>
      <c r="I417" s="2"/>
      <c r="J417" s="2"/>
      <c r="K417" s="2"/>
      <c r="L417" s="2"/>
      <c r="M417" s="2"/>
      <c r="N417" s="2"/>
    </row>
    <row r="418" spans="8:14" ht="14.25">
      <c r="H418" s="2"/>
      <c r="I418" s="2"/>
      <c r="J418" s="2"/>
      <c r="K418" s="2"/>
      <c r="L418" s="2"/>
      <c r="M418" s="2"/>
      <c r="N418" s="2"/>
    </row>
    <row r="419" spans="8:14" ht="14.25">
      <c r="H419" s="2"/>
      <c r="I419" s="2"/>
      <c r="J419" s="2"/>
      <c r="K419" s="2"/>
      <c r="L419" s="2"/>
      <c r="M419" s="2"/>
      <c r="N419" s="2"/>
    </row>
    <row r="420" spans="8:14" ht="14.25">
      <c r="H420" s="2"/>
      <c r="I420" s="2"/>
      <c r="J420" s="2"/>
      <c r="K420" s="2"/>
      <c r="L420" s="2"/>
      <c r="M420" s="2"/>
      <c r="N420" s="2"/>
    </row>
    <row r="421" spans="8:14" ht="14.25">
      <c r="H421" s="2"/>
      <c r="I421" s="2"/>
      <c r="J421" s="2"/>
      <c r="K421" s="2"/>
      <c r="L421" s="2"/>
      <c r="M421" s="2"/>
      <c r="N421" s="2"/>
    </row>
    <row r="422" spans="8:14" ht="14.25">
      <c r="H422" s="2"/>
      <c r="I422" s="2"/>
      <c r="J422" s="2"/>
      <c r="K422" s="2"/>
      <c r="L422" s="2"/>
      <c r="M422" s="2"/>
      <c r="N422" s="2"/>
    </row>
    <row r="423" spans="8:14" ht="14.25">
      <c r="H423" s="2"/>
      <c r="I423" s="2"/>
      <c r="J423" s="2"/>
      <c r="K423" s="2"/>
      <c r="L423" s="2"/>
      <c r="M423" s="2"/>
      <c r="N423" s="2"/>
    </row>
    <row r="424" spans="8:14" ht="14.25">
      <c r="H424" s="2"/>
      <c r="I424" s="2"/>
      <c r="J424" s="2"/>
      <c r="K424" s="2"/>
      <c r="L424" s="2"/>
      <c r="M424" s="2"/>
      <c r="N424" s="2"/>
    </row>
    <row r="425" spans="8:14" ht="14.25">
      <c r="H425" s="2"/>
      <c r="I425" s="2"/>
      <c r="J425" s="2"/>
      <c r="K425" s="2"/>
      <c r="L425" s="2"/>
      <c r="M425" s="2"/>
      <c r="N425" s="2"/>
    </row>
    <row r="426" spans="8:14" ht="14.25">
      <c r="H426" s="2"/>
      <c r="I426" s="2"/>
      <c r="J426" s="2"/>
      <c r="K426" s="2"/>
      <c r="L426" s="2"/>
      <c r="M426" s="2"/>
      <c r="N426" s="2"/>
    </row>
    <row r="427" spans="8:14" ht="14.25">
      <c r="H427" s="2"/>
      <c r="I427" s="2"/>
      <c r="J427" s="2"/>
      <c r="K427" s="2"/>
      <c r="L427" s="2"/>
      <c r="M427" s="2"/>
      <c r="N427" s="2"/>
    </row>
    <row r="428" spans="8:14" ht="14.25">
      <c r="H428" s="2"/>
      <c r="I428" s="2"/>
      <c r="J428" s="2"/>
      <c r="K428" s="2"/>
      <c r="L428" s="2"/>
      <c r="M428" s="2"/>
      <c r="N428" s="2"/>
    </row>
    <row r="429" spans="8:14" ht="14.25">
      <c r="H429" s="2"/>
      <c r="I429" s="2"/>
      <c r="J429" s="2"/>
      <c r="K429" s="2"/>
      <c r="L429" s="2"/>
      <c r="M429" s="2"/>
      <c r="N429" s="2"/>
    </row>
    <row r="430" spans="8:14" ht="14.25">
      <c r="H430" s="2"/>
      <c r="I430" s="2"/>
      <c r="J430" s="2"/>
      <c r="K430" s="2"/>
      <c r="L430" s="2"/>
      <c r="M430" s="2"/>
      <c r="N430" s="2"/>
    </row>
    <row r="431" spans="8:14" ht="14.25">
      <c r="H431" s="2"/>
      <c r="I431" s="2"/>
      <c r="J431" s="2"/>
      <c r="K431" s="2"/>
      <c r="L431" s="2"/>
      <c r="M431" s="2"/>
      <c r="N431" s="2"/>
    </row>
    <row r="432" spans="8:14" ht="14.25">
      <c r="H432" s="2"/>
      <c r="I432" s="2"/>
      <c r="J432" s="2"/>
      <c r="K432" s="2"/>
      <c r="L432" s="2"/>
      <c r="M432" s="2"/>
      <c r="N432" s="2"/>
    </row>
    <row r="433" spans="8:14" ht="14.25">
      <c r="H433" s="2"/>
      <c r="I433" s="2"/>
      <c r="J433" s="2"/>
      <c r="K433" s="2"/>
      <c r="L433" s="2"/>
      <c r="M433" s="2"/>
      <c r="N433" s="2"/>
    </row>
    <row r="434" spans="8:14" ht="14.25">
      <c r="H434" s="2"/>
      <c r="I434" s="2"/>
      <c r="J434" s="2"/>
      <c r="K434" s="2"/>
      <c r="L434" s="2"/>
      <c r="M434" s="2"/>
      <c r="N434" s="2"/>
    </row>
    <row r="435" spans="8:14" ht="14.25">
      <c r="H435" s="2"/>
      <c r="I435" s="2"/>
      <c r="J435" s="2"/>
      <c r="K435" s="2"/>
      <c r="L435" s="2"/>
      <c r="M435" s="2"/>
      <c r="N435" s="2"/>
    </row>
    <row r="436" spans="8:14" ht="14.25">
      <c r="H436" s="2"/>
      <c r="I436" s="2"/>
      <c r="J436" s="2"/>
      <c r="K436" s="2"/>
      <c r="L436" s="2"/>
      <c r="M436" s="2"/>
      <c r="N436" s="2"/>
    </row>
    <row r="437" spans="8:14" ht="14.25">
      <c r="H437" s="2"/>
      <c r="I437" s="2"/>
      <c r="J437" s="2"/>
      <c r="K437" s="2"/>
      <c r="L437" s="2"/>
      <c r="M437" s="2"/>
      <c r="N437" s="2"/>
    </row>
    <row r="438" spans="8:14" ht="14.25">
      <c r="H438" s="2"/>
      <c r="I438" s="2"/>
      <c r="J438" s="2"/>
      <c r="K438" s="2"/>
      <c r="L438" s="2"/>
      <c r="M438" s="2"/>
      <c r="N438" s="2"/>
    </row>
    <row r="439" spans="8:14" ht="14.25">
      <c r="H439" s="2"/>
      <c r="I439" s="2"/>
      <c r="J439" s="2"/>
      <c r="K439" s="2"/>
      <c r="L439" s="2"/>
      <c r="M439" s="2"/>
      <c r="N439" s="2"/>
    </row>
    <row r="440" spans="8:14" ht="14.25">
      <c r="H440" s="2"/>
      <c r="I440" s="2"/>
      <c r="J440" s="2"/>
      <c r="K440" s="2"/>
      <c r="L440" s="2"/>
      <c r="M440" s="2"/>
      <c r="N440" s="2"/>
    </row>
    <row r="441" spans="8:14" ht="14.25">
      <c r="H441" s="2"/>
      <c r="I441" s="2"/>
      <c r="J441" s="2"/>
      <c r="K441" s="2"/>
      <c r="L441" s="2"/>
      <c r="M441" s="2"/>
      <c r="N441" s="2"/>
    </row>
    <row r="442" spans="8:14" ht="14.25">
      <c r="H442" s="2"/>
      <c r="I442" s="2"/>
      <c r="J442" s="2"/>
      <c r="K442" s="2"/>
      <c r="L442" s="2"/>
      <c r="M442" s="2"/>
      <c r="N442" s="2"/>
    </row>
    <row r="443" spans="8:14" ht="14.25">
      <c r="H443" s="2"/>
      <c r="I443" s="2"/>
      <c r="J443" s="2"/>
      <c r="K443" s="2"/>
      <c r="L443" s="2"/>
      <c r="M443" s="2"/>
      <c r="N443" s="2"/>
    </row>
    <row r="444" spans="8:14" ht="14.25">
      <c r="H444" s="2"/>
      <c r="I444" s="2"/>
      <c r="J444" s="2"/>
      <c r="K444" s="2"/>
      <c r="L444" s="2"/>
      <c r="M444" s="2"/>
      <c r="N444" s="2"/>
    </row>
    <row r="445" spans="8:14" ht="14.25">
      <c r="H445" s="2"/>
      <c r="I445" s="2"/>
      <c r="J445" s="2"/>
      <c r="K445" s="2"/>
      <c r="L445" s="2"/>
      <c r="M445" s="2"/>
      <c r="N445" s="2"/>
    </row>
    <row r="446" spans="8:14" ht="14.25">
      <c r="H446" s="2"/>
      <c r="I446" s="2"/>
      <c r="J446" s="2"/>
      <c r="K446" s="2"/>
      <c r="L446" s="2"/>
      <c r="M446" s="2"/>
      <c r="N446" s="2"/>
    </row>
    <row r="447" spans="8:14" ht="14.25">
      <c r="H447" s="2"/>
      <c r="I447" s="2"/>
      <c r="J447" s="2"/>
      <c r="K447" s="2"/>
      <c r="L447" s="2"/>
      <c r="M447" s="2"/>
      <c r="N447" s="2"/>
    </row>
    <row r="448" spans="8:14" ht="14.25">
      <c r="H448" s="2"/>
      <c r="I448" s="2"/>
      <c r="J448" s="2"/>
      <c r="K448" s="2"/>
      <c r="L448" s="2"/>
      <c r="M448" s="2"/>
      <c r="N448" s="2"/>
    </row>
    <row r="449" spans="8:14" ht="14.25">
      <c r="H449" s="2"/>
      <c r="I449" s="2"/>
      <c r="J449" s="2"/>
      <c r="K449" s="2"/>
      <c r="L449" s="2"/>
      <c r="M449" s="2"/>
      <c r="N449" s="2"/>
    </row>
    <row r="450" spans="8:14" ht="14.25">
      <c r="H450" s="2"/>
      <c r="I450" s="2"/>
      <c r="J450" s="2"/>
      <c r="K450" s="2"/>
      <c r="L450" s="2"/>
      <c r="M450" s="2"/>
      <c r="N450" s="2"/>
    </row>
    <row r="451" spans="8:14" ht="14.25">
      <c r="H451" s="2"/>
      <c r="I451" s="2"/>
      <c r="J451" s="2"/>
      <c r="K451" s="2"/>
      <c r="L451" s="2"/>
      <c r="M451" s="2"/>
      <c r="N451" s="2"/>
    </row>
    <row r="452" spans="8:14" ht="14.25">
      <c r="H452" s="2"/>
      <c r="I452" s="2"/>
      <c r="J452" s="2"/>
      <c r="K452" s="2"/>
      <c r="L452" s="2"/>
      <c r="M452" s="2"/>
      <c r="N452" s="2"/>
    </row>
    <row r="453" spans="8:14" ht="14.25">
      <c r="H453" s="2"/>
      <c r="I453" s="2"/>
      <c r="J453" s="2"/>
      <c r="K453" s="2"/>
      <c r="L453" s="2"/>
      <c r="M453" s="2"/>
      <c r="N453" s="2"/>
    </row>
    <row r="454" spans="8:14" ht="14.25">
      <c r="H454" s="2"/>
      <c r="I454" s="2"/>
      <c r="J454" s="2"/>
      <c r="K454" s="2"/>
      <c r="L454" s="2"/>
      <c r="M454" s="2"/>
      <c r="N454" s="2"/>
    </row>
    <row r="455" spans="8:14" ht="14.25">
      <c r="H455" s="2"/>
      <c r="I455" s="2"/>
      <c r="J455" s="2"/>
      <c r="K455" s="2"/>
      <c r="L455" s="2"/>
      <c r="M455" s="2"/>
      <c r="N455" s="2"/>
    </row>
    <row r="456" spans="8:14" ht="14.25">
      <c r="H456" s="2"/>
      <c r="I456" s="2"/>
      <c r="J456" s="2"/>
      <c r="K456" s="2"/>
      <c r="L456" s="2"/>
      <c r="M456" s="2"/>
      <c r="N456" s="2"/>
    </row>
    <row r="457" spans="8:14" ht="14.25">
      <c r="H457" s="2"/>
      <c r="I457" s="2"/>
      <c r="J457" s="2"/>
      <c r="K457" s="2"/>
      <c r="L457" s="2"/>
      <c r="M457" s="2"/>
      <c r="N457" s="2"/>
    </row>
    <row r="458" spans="8:14" ht="14.25">
      <c r="H458" s="2"/>
      <c r="I458" s="2"/>
      <c r="J458" s="2"/>
      <c r="K458" s="2"/>
      <c r="L458" s="2"/>
      <c r="M458" s="2"/>
      <c r="N458" s="2"/>
    </row>
    <row r="459" spans="8:14" ht="14.25">
      <c r="H459" s="2"/>
      <c r="I459" s="2"/>
      <c r="J459" s="2"/>
      <c r="K459" s="2"/>
      <c r="L459" s="2"/>
      <c r="M459" s="2"/>
      <c r="N459" s="2"/>
    </row>
    <row r="460" spans="8:14" ht="14.25">
      <c r="H460" s="2"/>
      <c r="I460" s="2"/>
      <c r="J460" s="2"/>
      <c r="K460" s="2"/>
      <c r="L460" s="2"/>
      <c r="M460" s="2"/>
      <c r="N460" s="2"/>
    </row>
    <row r="461" spans="8:14" ht="14.25">
      <c r="H461" s="2"/>
      <c r="I461" s="2"/>
      <c r="J461" s="2"/>
      <c r="K461" s="2"/>
      <c r="L461" s="2"/>
      <c r="M461" s="2"/>
      <c r="N461" s="2"/>
    </row>
    <row r="462" spans="8:14" ht="14.25">
      <c r="H462" s="2"/>
      <c r="I462" s="2"/>
      <c r="J462" s="2"/>
      <c r="K462" s="2"/>
      <c r="L462" s="2"/>
      <c r="M462" s="2"/>
      <c r="N462" s="2"/>
    </row>
    <row r="463" spans="8:14" ht="14.25">
      <c r="H463" s="2"/>
      <c r="I463" s="2"/>
      <c r="J463" s="2"/>
      <c r="K463" s="2"/>
      <c r="L463" s="2"/>
      <c r="M463" s="2"/>
      <c r="N463" s="2"/>
    </row>
    <row r="464" spans="8:14" ht="14.25">
      <c r="H464" s="2"/>
      <c r="I464" s="2"/>
      <c r="J464" s="2"/>
      <c r="K464" s="2"/>
      <c r="L464" s="2"/>
      <c r="M464" s="2"/>
      <c r="N464" s="2"/>
    </row>
    <row r="465" spans="8:14" ht="14.25">
      <c r="H465" s="2"/>
      <c r="I465" s="2"/>
      <c r="J465" s="2"/>
      <c r="K465" s="2"/>
      <c r="L465" s="2"/>
      <c r="M465" s="2"/>
      <c r="N465" s="2"/>
    </row>
    <row r="466" spans="8:14" ht="14.25">
      <c r="H466" s="2"/>
      <c r="I466" s="2"/>
      <c r="J466" s="2"/>
      <c r="K466" s="2"/>
      <c r="L466" s="2"/>
      <c r="M466" s="2"/>
      <c r="N466" s="2"/>
    </row>
    <row r="467" spans="8:14" ht="14.25">
      <c r="H467" s="2"/>
      <c r="I467" s="2"/>
      <c r="J467" s="2"/>
      <c r="K467" s="2"/>
      <c r="L467" s="2"/>
      <c r="M467" s="2"/>
      <c r="N467" s="2"/>
    </row>
    <row r="468" spans="8:14" ht="14.25">
      <c r="H468" s="2"/>
      <c r="I468" s="2"/>
      <c r="J468" s="2"/>
      <c r="K468" s="2"/>
      <c r="L468" s="2"/>
      <c r="M468" s="2"/>
      <c r="N468" s="2"/>
    </row>
    <row r="469" spans="8:14" ht="14.25">
      <c r="H469" s="2"/>
      <c r="I469" s="2"/>
      <c r="J469" s="2"/>
      <c r="K469" s="2"/>
      <c r="L469" s="2"/>
      <c r="M469" s="2"/>
      <c r="N469" s="2"/>
    </row>
    <row r="470" spans="8:14" ht="14.25">
      <c r="H470" s="2"/>
      <c r="I470" s="2"/>
      <c r="J470" s="2"/>
      <c r="K470" s="2"/>
      <c r="L470" s="2"/>
      <c r="M470" s="2"/>
      <c r="N470" s="2"/>
    </row>
    <row r="471" spans="8:14" ht="14.25">
      <c r="H471" s="2"/>
      <c r="I471" s="2"/>
      <c r="J471" s="2"/>
      <c r="K471" s="2"/>
      <c r="L471" s="2"/>
      <c r="M471" s="2"/>
      <c r="N471" s="2"/>
    </row>
    <row r="472" spans="8:14" ht="14.25">
      <c r="H472" s="2"/>
      <c r="I472" s="2"/>
      <c r="J472" s="2"/>
      <c r="K472" s="2"/>
      <c r="L472" s="2"/>
      <c r="M472" s="2"/>
      <c r="N472" s="2"/>
    </row>
    <row r="473" spans="8:14" ht="14.25">
      <c r="H473" s="2"/>
      <c r="I473" s="2"/>
      <c r="J473" s="2"/>
      <c r="K473" s="2"/>
      <c r="L473" s="2"/>
      <c r="M473" s="2"/>
      <c r="N473" s="2"/>
    </row>
    <row r="474" spans="8:14" ht="14.25">
      <c r="H474" s="2"/>
      <c r="I474" s="2"/>
      <c r="J474" s="2"/>
      <c r="K474" s="2"/>
      <c r="L474" s="2"/>
      <c r="M474" s="2"/>
      <c r="N474" s="2"/>
    </row>
    <row r="475" spans="8:14" ht="14.25">
      <c r="H475" s="2"/>
      <c r="I475" s="2"/>
      <c r="J475" s="2"/>
      <c r="K475" s="2"/>
      <c r="L475" s="2"/>
      <c r="M475" s="2"/>
      <c r="N475" s="2"/>
    </row>
    <row r="476" spans="8:14" ht="14.25">
      <c r="H476" s="2"/>
      <c r="I476" s="2"/>
      <c r="J476" s="2"/>
      <c r="K476" s="2"/>
      <c r="L476" s="2"/>
      <c r="M476" s="2"/>
      <c r="N476" s="2"/>
    </row>
    <row r="477" spans="8:14" ht="14.25">
      <c r="H477" s="2"/>
      <c r="I477" s="2"/>
      <c r="J477" s="2"/>
      <c r="K477" s="2"/>
      <c r="L477" s="2"/>
      <c r="M477" s="2"/>
      <c r="N477" s="2"/>
    </row>
    <row r="478" spans="8:14" ht="14.25">
      <c r="H478" s="2"/>
      <c r="I478" s="2"/>
      <c r="J478" s="2"/>
      <c r="K478" s="2"/>
      <c r="L478" s="2"/>
      <c r="M478" s="2"/>
      <c r="N478" s="2"/>
    </row>
    <row r="479" spans="8:14" ht="14.25">
      <c r="H479" s="2"/>
      <c r="I479" s="2"/>
      <c r="J479" s="2"/>
      <c r="K479" s="2"/>
      <c r="L479" s="2"/>
      <c r="M479" s="2"/>
      <c r="N479" s="2"/>
    </row>
    <row r="480" spans="8:14" ht="14.25">
      <c r="H480" s="2"/>
      <c r="I480" s="2"/>
      <c r="J480" s="2"/>
      <c r="K480" s="2"/>
      <c r="L480" s="2"/>
      <c r="M480" s="2"/>
      <c r="N480" s="2"/>
    </row>
    <row r="481" spans="8:14" ht="14.25">
      <c r="H481" s="2"/>
      <c r="I481" s="2"/>
      <c r="J481" s="2"/>
      <c r="K481" s="2"/>
      <c r="L481" s="2"/>
      <c r="M481" s="2"/>
      <c r="N481" s="2"/>
    </row>
    <row r="482" spans="8:14" ht="14.25">
      <c r="H482" s="2"/>
      <c r="I482" s="2"/>
      <c r="J482" s="2"/>
      <c r="K482" s="2"/>
      <c r="L482" s="2"/>
      <c r="M482" s="2"/>
      <c r="N482" s="2"/>
    </row>
    <row r="483" spans="8:14" ht="14.25">
      <c r="H483" s="2"/>
      <c r="I483" s="2"/>
      <c r="J483" s="2"/>
      <c r="K483" s="2"/>
      <c r="L483" s="2"/>
      <c r="M483" s="2"/>
      <c r="N483" s="2"/>
    </row>
    <row r="484" spans="8:14" ht="14.25">
      <c r="H484" s="2"/>
      <c r="I484" s="2"/>
      <c r="J484" s="2"/>
      <c r="K484" s="2"/>
      <c r="L484" s="2"/>
      <c r="M484" s="2"/>
      <c r="N484" s="2"/>
    </row>
    <row r="485" spans="8:14" ht="14.25">
      <c r="H485" s="2"/>
      <c r="I485" s="2"/>
      <c r="J485" s="2"/>
      <c r="K485" s="2"/>
      <c r="L485" s="2"/>
      <c r="M485" s="2"/>
      <c r="N485" s="2"/>
    </row>
    <row r="486" spans="8:14" ht="14.25">
      <c r="H486" s="2"/>
      <c r="I486" s="2"/>
      <c r="J486" s="2"/>
      <c r="K486" s="2"/>
      <c r="L486" s="2"/>
      <c r="M486" s="2"/>
      <c r="N486" s="2"/>
    </row>
    <row r="487" spans="8:14" ht="14.25">
      <c r="H487" s="2"/>
      <c r="I487" s="2"/>
      <c r="J487" s="2"/>
      <c r="K487" s="2"/>
      <c r="L487" s="2"/>
      <c r="M487" s="2"/>
      <c r="N487" s="2"/>
    </row>
    <row r="488" spans="8:14" ht="14.25">
      <c r="H488" s="2"/>
      <c r="I488" s="2"/>
      <c r="J488" s="2"/>
      <c r="K488" s="2"/>
      <c r="L488" s="2"/>
      <c r="M488" s="2"/>
      <c r="N488" s="2"/>
    </row>
    <row r="489" spans="8:14" ht="14.25">
      <c r="H489" s="2"/>
      <c r="I489" s="2"/>
      <c r="J489" s="2"/>
      <c r="K489" s="2"/>
      <c r="L489" s="2"/>
      <c r="M489" s="2"/>
      <c r="N489" s="2"/>
    </row>
    <row r="490" spans="8:14" ht="14.25">
      <c r="H490" s="2"/>
      <c r="I490" s="2"/>
      <c r="J490" s="2"/>
      <c r="K490" s="2"/>
      <c r="L490" s="2"/>
      <c r="M490" s="2"/>
      <c r="N490" s="2"/>
    </row>
    <row r="491" spans="8:14" ht="14.25">
      <c r="H491" s="2"/>
      <c r="I491" s="2"/>
      <c r="J491" s="2"/>
      <c r="K491" s="2"/>
      <c r="L491" s="2"/>
      <c r="M491" s="2"/>
      <c r="N491" s="2"/>
    </row>
    <row r="492" spans="8:14" ht="14.25">
      <c r="H492" s="2"/>
      <c r="I492" s="2"/>
      <c r="J492" s="2"/>
      <c r="K492" s="2"/>
      <c r="L492" s="2"/>
      <c r="M492" s="2"/>
      <c r="N492" s="2"/>
    </row>
    <row r="493" spans="8:14" ht="14.25">
      <c r="H493" s="2"/>
      <c r="I493" s="2"/>
      <c r="J493" s="2"/>
      <c r="K493" s="2"/>
      <c r="L493" s="2"/>
      <c r="M493" s="2"/>
      <c r="N493" s="2"/>
    </row>
    <row r="494" spans="8:14" ht="14.25">
      <c r="H494" s="2"/>
      <c r="I494" s="2"/>
      <c r="J494" s="2"/>
      <c r="K494" s="2"/>
      <c r="L494" s="2"/>
      <c r="M494" s="2"/>
      <c r="N494" s="2"/>
    </row>
    <row r="495" spans="8:14" ht="14.25">
      <c r="H495" s="2"/>
      <c r="I495" s="2"/>
      <c r="J495" s="2"/>
      <c r="K495" s="2"/>
      <c r="L495" s="2"/>
      <c r="M495" s="2"/>
      <c r="N495" s="2"/>
    </row>
    <row r="496" spans="8:14" ht="14.25">
      <c r="H496" s="2"/>
      <c r="I496" s="2"/>
      <c r="J496" s="2"/>
      <c r="K496" s="2"/>
      <c r="L496" s="2"/>
      <c r="M496" s="2"/>
      <c r="N496" s="2"/>
    </row>
    <row r="497" spans="8:14" ht="14.25">
      <c r="H497" s="2"/>
      <c r="I497" s="2"/>
      <c r="J497" s="2"/>
      <c r="K497" s="2"/>
      <c r="L497" s="2"/>
      <c r="M497" s="2"/>
      <c r="N497" s="2"/>
    </row>
    <row r="498" spans="8:14" ht="14.25">
      <c r="H498" s="2"/>
      <c r="I498" s="2"/>
      <c r="J498" s="2"/>
      <c r="K498" s="2"/>
      <c r="L498" s="2"/>
      <c r="M498" s="2"/>
      <c r="N498" s="2"/>
    </row>
    <row r="499" spans="8:14" ht="14.25">
      <c r="H499" s="2"/>
      <c r="I499" s="2"/>
      <c r="J499" s="2"/>
      <c r="K499" s="2"/>
      <c r="L499" s="2"/>
      <c r="M499" s="2"/>
      <c r="N499" s="2"/>
    </row>
    <row r="500" spans="8:14" ht="14.25">
      <c r="H500" s="2"/>
      <c r="I500" s="2"/>
      <c r="J500" s="2"/>
      <c r="K500" s="2"/>
      <c r="L500" s="2"/>
      <c r="M500" s="2"/>
      <c r="N500" s="2"/>
    </row>
    <row r="501" spans="8:14" ht="14.25">
      <c r="H501" s="2"/>
      <c r="I501" s="2"/>
      <c r="J501" s="2"/>
      <c r="K501" s="2"/>
      <c r="L501" s="2"/>
      <c r="M501" s="2"/>
      <c r="N501" s="2"/>
    </row>
    <row r="502" spans="8:14" ht="14.25">
      <c r="H502" s="2"/>
      <c r="I502" s="2"/>
      <c r="J502" s="2"/>
      <c r="K502" s="2"/>
      <c r="L502" s="2"/>
      <c r="M502" s="2"/>
      <c r="N502" s="2"/>
    </row>
    <row r="503" spans="8:14" ht="14.25">
      <c r="H503" s="2"/>
      <c r="I503" s="2"/>
      <c r="J503" s="2"/>
      <c r="K503" s="2"/>
      <c r="L503" s="2"/>
      <c r="M503" s="2"/>
      <c r="N503" s="2"/>
    </row>
    <row r="504" spans="8:14" ht="14.25">
      <c r="H504" s="2"/>
      <c r="I504" s="2"/>
      <c r="J504" s="2"/>
      <c r="K504" s="2"/>
      <c r="L504" s="2"/>
      <c r="M504" s="2"/>
      <c r="N504" s="2"/>
    </row>
    <row r="505" spans="8:14" ht="14.25">
      <c r="H505" s="2"/>
      <c r="I505" s="2"/>
      <c r="J505" s="2"/>
      <c r="K505" s="2"/>
      <c r="L505" s="2"/>
      <c r="M505" s="2"/>
      <c r="N505" s="2"/>
    </row>
    <row r="506" spans="8:14" ht="14.25">
      <c r="H506" s="2"/>
      <c r="I506" s="2"/>
      <c r="J506" s="2"/>
      <c r="K506" s="2"/>
      <c r="L506" s="2"/>
      <c r="M506" s="2"/>
      <c r="N506" s="2"/>
    </row>
    <row r="507" spans="8:14" ht="14.25">
      <c r="H507" s="2"/>
      <c r="I507" s="2"/>
      <c r="J507" s="2"/>
      <c r="K507" s="2"/>
      <c r="L507" s="2"/>
      <c r="M507" s="2"/>
      <c r="N507" s="2"/>
    </row>
    <row r="508" spans="8:14" ht="14.25">
      <c r="H508" s="2"/>
      <c r="I508" s="2"/>
      <c r="J508" s="2"/>
      <c r="K508" s="2"/>
      <c r="L508" s="2"/>
      <c r="M508" s="2"/>
      <c r="N508" s="2"/>
    </row>
    <row r="509" spans="8:14" ht="14.25">
      <c r="H509" s="2"/>
      <c r="I509" s="2"/>
      <c r="J509" s="2"/>
      <c r="K509" s="2"/>
      <c r="L509" s="2"/>
      <c r="M509" s="2"/>
      <c r="N509" s="2"/>
    </row>
    <row r="510" spans="8:14" ht="14.25">
      <c r="H510" s="2"/>
      <c r="I510" s="2"/>
      <c r="J510" s="2"/>
      <c r="K510" s="2"/>
      <c r="L510" s="2"/>
      <c r="M510" s="2"/>
      <c r="N510" s="2"/>
    </row>
    <row r="511" spans="8:14" ht="14.25">
      <c r="H511" s="2"/>
      <c r="I511" s="2"/>
      <c r="J511" s="2"/>
      <c r="K511" s="2"/>
      <c r="L511" s="2"/>
      <c r="M511" s="2"/>
      <c r="N511" s="2"/>
    </row>
    <row r="512" spans="8:14" ht="14.25">
      <c r="H512" s="2"/>
      <c r="I512" s="2"/>
      <c r="J512" s="2"/>
      <c r="K512" s="2"/>
      <c r="L512" s="2"/>
      <c r="M512" s="2"/>
      <c r="N512" s="2"/>
    </row>
    <row r="513" spans="8:14" ht="14.25">
      <c r="H513" s="2"/>
      <c r="I513" s="2"/>
      <c r="J513" s="2"/>
      <c r="K513" s="2"/>
      <c r="L513" s="2"/>
      <c r="M513" s="2"/>
      <c r="N513" s="2"/>
    </row>
    <row r="514" spans="8:14" ht="14.25">
      <c r="H514" s="2"/>
      <c r="I514" s="2"/>
      <c r="J514" s="2"/>
      <c r="K514" s="2"/>
      <c r="L514" s="2"/>
      <c r="M514" s="2"/>
      <c r="N514" s="2"/>
    </row>
    <row r="515" spans="8:14" ht="14.25">
      <c r="H515" s="2"/>
      <c r="I515" s="2"/>
      <c r="J515" s="2"/>
      <c r="K515" s="2"/>
      <c r="L515" s="2"/>
      <c r="M515" s="2"/>
      <c r="N515" s="2"/>
    </row>
    <row r="516" spans="8:14" ht="14.25">
      <c r="H516" s="2"/>
      <c r="I516" s="2"/>
      <c r="J516" s="2"/>
      <c r="K516" s="2"/>
      <c r="L516" s="2"/>
      <c r="M516" s="2"/>
      <c r="N516" s="2"/>
    </row>
    <row r="517" spans="8:14" ht="14.25">
      <c r="H517" s="2"/>
      <c r="I517" s="2"/>
      <c r="J517" s="2"/>
      <c r="K517" s="2"/>
      <c r="L517" s="2"/>
      <c r="M517" s="2"/>
      <c r="N517" s="2"/>
    </row>
    <row r="518" spans="8:14" ht="14.25">
      <c r="H518" s="2"/>
      <c r="I518" s="2"/>
      <c r="J518" s="2"/>
      <c r="K518" s="2"/>
      <c r="L518" s="2"/>
      <c r="M518" s="2"/>
      <c r="N518" s="2"/>
    </row>
    <row r="519" spans="8:14" ht="14.25">
      <c r="H519" s="2"/>
      <c r="I519" s="2"/>
      <c r="J519" s="2"/>
      <c r="K519" s="2"/>
      <c r="L519" s="2"/>
      <c r="M519" s="2"/>
      <c r="N519" s="2"/>
    </row>
    <row r="520" spans="8:14" ht="14.25">
      <c r="H520" s="2"/>
      <c r="I520" s="2"/>
      <c r="J520" s="2"/>
      <c r="K520" s="2"/>
      <c r="L520" s="2"/>
      <c r="M520" s="2"/>
      <c r="N520" s="2"/>
    </row>
    <row r="521" spans="8:14" ht="14.25">
      <c r="H521" s="2"/>
      <c r="I521" s="2"/>
      <c r="J521" s="2"/>
      <c r="K521" s="2"/>
      <c r="L521" s="2"/>
      <c r="M521" s="2"/>
      <c r="N521" s="2"/>
    </row>
    <row r="522" spans="8:14" ht="14.25">
      <c r="H522" s="2"/>
      <c r="I522" s="2"/>
      <c r="J522" s="2"/>
      <c r="K522" s="2"/>
      <c r="L522" s="2"/>
      <c r="M522" s="2"/>
      <c r="N522" s="2"/>
    </row>
    <row r="523" spans="8:14" ht="14.25">
      <c r="H523" s="2"/>
      <c r="I523" s="2"/>
      <c r="J523" s="2"/>
      <c r="K523" s="2"/>
      <c r="L523" s="2"/>
      <c r="M523" s="2"/>
      <c r="N523" s="2"/>
    </row>
    <row r="524" spans="8:14" ht="14.25">
      <c r="H524" s="2"/>
      <c r="I524" s="2"/>
      <c r="J524" s="2"/>
      <c r="K524" s="2"/>
      <c r="L524" s="2"/>
      <c r="M524" s="2"/>
      <c r="N524" s="2"/>
    </row>
    <row r="525" spans="8:14" ht="14.25">
      <c r="H525" s="2"/>
      <c r="I525" s="2"/>
      <c r="J525" s="2"/>
      <c r="K525" s="2"/>
      <c r="L525" s="2"/>
      <c r="M525" s="2"/>
      <c r="N525" s="2"/>
    </row>
    <row r="526" spans="8:14" ht="14.25">
      <c r="H526" s="2"/>
      <c r="I526" s="2"/>
      <c r="J526" s="2"/>
      <c r="K526" s="2"/>
      <c r="L526" s="2"/>
      <c r="M526" s="2"/>
      <c r="N526" s="2"/>
    </row>
    <row r="527" spans="8:14" ht="14.25">
      <c r="H527" s="2"/>
      <c r="I527" s="2"/>
      <c r="J527" s="2"/>
      <c r="K527" s="2"/>
      <c r="L527" s="2"/>
      <c r="M527" s="2"/>
      <c r="N527" s="2"/>
    </row>
    <row r="528" spans="8:14" ht="14.25">
      <c r="H528" s="2"/>
      <c r="I528" s="2"/>
      <c r="J528" s="2"/>
      <c r="K528" s="2"/>
      <c r="L528" s="2"/>
      <c r="M528" s="2"/>
      <c r="N528" s="2"/>
    </row>
    <row r="529" spans="8:14" ht="14.25">
      <c r="H529" s="2"/>
      <c r="I529" s="2"/>
      <c r="J529" s="2"/>
      <c r="K529" s="2"/>
      <c r="L529" s="2"/>
      <c r="M529" s="2"/>
      <c r="N529" s="2"/>
    </row>
    <row r="530" spans="8:14" ht="14.25">
      <c r="H530" s="2"/>
      <c r="I530" s="2"/>
      <c r="J530" s="2"/>
      <c r="K530" s="2"/>
      <c r="L530" s="2"/>
      <c r="M530" s="2"/>
      <c r="N530" s="2"/>
    </row>
    <row r="531" spans="8:14" ht="14.25">
      <c r="H531" s="2"/>
      <c r="I531" s="2"/>
      <c r="J531" s="2"/>
      <c r="K531" s="2"/>
      <c r="L531" s="2"/>
      <c r="M531" s="2"/>
      <c r="N531" s="2"/>
    </row>
    <row r="532" spans="8:14" ht="14.25">
      <c r="H532" s="2"/>
      <c r="I532" s="2"/>
      <c r="J532" s="2"/>
      <c r="K532" s="2"/>
      <c r="L532" s="2"/>
      <c r="M532" s="2"/>
      <c r="N532" s="2"/>
    </row>
    <row r="533" spans="8:14" ht="14.25">
      <c r="H533" s="2"/>
      <c r="I533" s="2"/>
      <c r="J533" s="2"/>
      <c r="K533" s="2"/>
      <c r="L533" s="2"/>
      <c r="M533" s="2"/>
      <c r="N533" s="2"/>
    </row>
    <row r="534" spans="8:14" ht="14.25">
      <c r="H534" s="2"/>
      <c r="I534" s="2"/>
      <c r="J534" s="2"/>
      <c r="K534" s="2"/>
      <c r="L534" s="2"/>
      <c r="M534" s="2"/>
      <c r="N534" s="2"/>
    </row>
    <row r="535" spans="8:14" ht="14.25">
      <c r="H535" s="2"/>
      <c r="I535" s="2"/>
      <c r="J535" s="2"/>
      <c r="K535" s="2"/>
      <c r="L535" s="2"/>
      <c r="M535" s="2"/>
      <c r="N535" s="2"/>
    </row>
    <row r="536" spans="8:14" ht="14.25">
      <c r="H536" s="2"/>
      <c r="I536" s="2"/>
      <c r="J536" s="2"/>
      <c r="K536" s="2"/>
      <c r="L536" s="2"/>
      <c r="M536" s="2"/>
      <c r="N536" s="2"/>
    </row>
    <row r="537" spans="8:14" ht="14.25">
      <c r="H537" s="2"/>
      <c r="I537" s="2"/>
      <c r="J537" s="2"/>
      <c r="K537" s="2"/>
      <c r="L537" s="2"/>
      <c r="M537" s="2"/>
      <c r="N537" s="2"/>
    </row>
    <row r="538" spans="8:14" ht="14.25">
      <c r="H538" s="2"/>
      <c r="I538" s="2"/>
      <c r="J538" s="2"/>
      <c r="K538" s="2"/>
      <c r="L538" s="2"/>
      <c r="M538" s="2"/>
      <c r="N538" s="2"/>
    </row>
    <row r="539" spans="8:14" ht="14.25">
      <c r="H539" s="2"/>
      <c r="I539" s="2"/>
      <c r="J539" s="2"/>
      <c r="K539" s="2"/>
      <c r="L539" s="2"/>
      <c r="M539" s="2"/>
      <c r="N539" s="2"/>
    </row>
    <row r="540" spans="8:14" ht="14.25">
      <c r="H540" s="2"/>
      <c r="I540" s="2"/>
      <c r="J540" s="2"/>
      <c r="K540" s="2"/>
      <c r="L540" s="2"/>
      <c r="M540" s="2"/>
      <c r="N540" s="2"/>
    </row>
    <row r="541" spans="8:14" ht="14.25">
      <c r="H541" s="2"/>
      <c r="I541" s="2"/>
      <c r="J541" s="2"/>
      <c r="K541" s="2"/>
      <c r="L541" s="2"/>
      <c r="M541" s="2"/>
      <c r="N541" s="2"/>
    </row>
    <row r="542" spans="8:14" ht="14.25">
      <c r="H542" s="2"/>
      <c r="I542" s="2"/>
      <c r="J542" s="2"/>
      <c r="K542" s="2"/>
      <c r="L542" s="2"/>
      <c r="M542" s="2"/>
      <c r="N542" s="2"/>
    </row>
    <row r="543" spans="8:14" ht="14.25">
      <c r="H543" s="2"/>
      <c r="I543" s="2"/>
      <c r="J543" s="2"/>
      <c r="K543" s="2"/>
      <c r="L543" s="2"/>
      <c r="M543" s="2"/>
      <c r="N543" s="2"/>
    </row>
    <row r="544" spans="8:14" ht="14.25">
      <c r="H544" s="2"/>
      <c r="I544" s="2"/>
      <c r="J544" s="2"/>
      <c r="K544" s="2"/>
      <c r="L544" s="2"/>
      <c r="M544" s="2"/>
      <c r="N544" s="2"/>
    </row>
    <row r="545" spans="8:14" ht="14.25">
      <c r="H545" s="2"/>
      <c r="I545" s="2"/>
      <c r="J545" s="2"/>
      <c r="K545" s="2"/>
      <c r="L545" s="2"/>
      <c r="M545" s="2"/>
      <c r="N545" s="2"/>
    </row>
    <row r="546" spans="8:14" ht="14.25">
      <c r="H546" s="2"/>
      <c r="I546" s="2"/>
      <c r="J546" s="2"/>
      <c r="K546" s="2"/>
      <c r="L546" s="2"/>
      <c r="M546" s="2"/>
      <c r="N546" s="2"/>
    </row>
    <row r="547" spans="8:14" ht="14.25">
      <c r="H547" s="2"/>
      <c r="I547" s="2"/>
      <c r="J547" s="2"/>
      <c r="K547" s="2"/>
      <c r="L547" s="2"/>
      <c r="M547" s="2"/>
      <c r="N547" s="2"/>
    </row>
    <row r="548" spans="8:14" ht="14.25">
      <c r="H548" s="2"/>
      <c r="I548" s="2"/>
      <c r="J548" s="2"/>
      <c r="K548" s="2"/>
      <c r="L548" s="2"/>
      <c r="M548" s="2"/>
      <c r="N548" s="2"/>
    </row>
    <row r="549" spans="8:14" ht="14.25">
      <c r="H549" s="2"/>
      <c r="I549" s="2"/>
      <c r="J549" s="2"/>
      <c r="K549" s="2"/>
      <c r="L549" s="2"/>
      <c r="M549" s="2"/>
      <c r="N549" s="2"/>
    </row>
    <row r="550" spans="8:14" ht="14.25">
      <c r="H550" s="2"/>
      <c r="I550" s="2"/>
      <c r="J550" s="2"/>
      <c r="K550" s="2"/>
      <c r="L550" s="2"/>
      <c r="M550" s="2"/>
      <c r="N550" s="2"/>
    </row>
    <row r="551" spans="8:14" ht="14.25">
      <c r="H551" s="2"/>
      <c r="I551" s="2"/>
      <c r="J551" s="2"/>
      <c r="K551" s="2"/>
      <c r="L551" s="2"/>
      <c r="M551" s="2"/>
      <c r="N551" s="2"/>
    </row>
    <row r="552" spans="8:14" ht="14.25">
      <c r="H552" s="2"/>
      <c r="I552" s="2"/>
      <c r="J552" s="2"/>
      <c r="K552" s="2"/>
      <c r="L552" s="2"/>
      <c r="M552" s="2"/>
      <c r="N552" s="2"/>
    </row>
    <row r="553" spans="8:14" ht="14.25">
      <c r="H553" s="2"/>
      <c r="I553" s="2"/>
      <c r="J553" s="2"/>
      <c r="K553" s="2"/>
      <c r="L553" s="2"/>
      <c r="M553" s="2"/>
      <c r="N553" s="2"/>
    </row>
    <row r="554" spans="8:14" ht="14.25">
      <c r="H554" s="2"/>
      <c r="I554" s="2"/>
      <c r="J554" s="2"/>
      <c r="K554" s="2"/>
      <c r="L554" s="2"/>
      <c r="M554" s="2"/>
      <c r="N554" s="2"/>
    </row>
    <row r="555" spans="8:14" ht="14.25">
      <c r="H555" s="2"/>
      <c r="I555" s="2"/>
      <c r="J555" s="2"/>
      <c r="K555" s="2"/>
      <c r="L555" s="2"/>
      <c r="M555" s="2"/>
      <c r="N555" s="2"/>
    </row>
    <row r="556" spans="8:14" ht="14.25">
      <c r="H556" s="2"/>
      <c r="I556" s="2"/>
      <c r="J556" s="2"/>
      <c r="K556" s="2"/>
      <c r="L556" s="2"/>
      <c r="M556" s="2"/>
      <c r="N556" s="2"/>
    </row>
    <row r="557" spans="8:14" ht="14.25">
      <c r="H557" s="2"/>
      <c r="I557" s="2"/>
      <c r="J557" s="2"/>
      <c r="K557" s="2"/>
      <c r="L557" s="2"/>
      <c r="M557" s="2"/>
      <c r="N557" s="2"/>
    </row>
    <row r="558" spans="8:14" ht="14.25">
      <c r="H558" s="2"/>
      <c r="I558" s="2"/>
      <c r="J558" s="2"/>
      <c r="K558" s="2"/>
      <c r="L558" s="2"/>
      <c r="M558" s="2"/>
      <c r="N558" s="2"/>
    </row>
    <row r="559" spans="8:14" ht="14.25">
      <c r="H559" s="2"/>
      <c r="I559" s="2"/>
      <c r="J559" s="2"/>
      <c r="K559" s="2"/>
      <c r="L559" s="2"/>
      <c r="M559" s="2"/>
      <c r="N559" s="2"/>
    </row>
    <row r="560" spans="8:14" ht="14.25">
      <c r="H560" s="2"/>
      <c r="I560" s="2"/>
      <c r="J560" s="2"/>
      <c r="K560" s="2"/>
      <c r="L560" s="2"/>
      <c r="M560" s="2"/>
      <c r="N560" s="2"/>
    </row>
    <row r="561" spans="8:14" ht="14.25">
      <c r="H561" s="2"/>
      <c r="I561" s="2"/>
      <c r="J561" s="2"/>
      <c r="K561" s="2"/>
      <c r="L561" s="2"/>
      <c r="M561" s="2"/>
      <c r="N561" s="2"/>
    </row>
    <row r="562" spans="8:14" ht="14.25">
      <c r="H562" s="2"/>
      <c r="I562" s="2"/>
      <c r="J562" s="2"/>
      <c r="K562" s="2"/>
      <c r="L562" s="2"/>
      <c r="M562" s="2"/>
      <c r="N562" s="2"/>
    </row>
    <row r="563" spans="8:14" ht="14.25">
      <c r="H563" s="2"/>
      <c r="I563" s="2"/>
      <c r="J563" s="2"/>
      <c r="K563" s="2"/>
      <c r="L563" s="2"/>
      <c r="M563" s="2"/>
      <c r="N563" s="2"/>
    </row>
    <row r="564" spans="8:14" ht="14.25">
      <c r="H564" s="2"/>
      <c r="I564" s="2"/>
      <c r="J564" s="2"/>
      <c r="K564" s="2"/>
      <c r="L564" s="2"/>
      <c r="M564" s="2"/>
      <c r="N564" s="2"/>
    </row>
    <row r="565" spans="8:14" ht="14.25">
      <c r="H565" s="2"/>
      <c r="I565" s="2"/>
      <c r="J565" s="2"/>
      <c r="K565" s="2"/>
      <c r="L565" s="2"/>
      <c r="M565" s="2"/>
      <c r="N565" s="2"/>
    </row>
    <row r="566" spans="8:14" ht="14.25">
      <c r="H566" s="2"/>
      <c r="I566" s="2"/>
      <c r="J566" s="2"/>
      <c r="K566" s="2"/>
      <c r="L566" s="2"/>
      <c r="M566" s="2"/>
      <c r="N566" s="2"/>
    </row>
    <row r="567" spans="8:14" ht="14.25">
      <c r="H567" s="2"/>
      <c r="I567" s="2"/>
      <c r="J567" s="2"/>
      <c r="K567" s="2"/>
      <c r="L567" s="2"/>
      <c r="M567" s="2"/>
      <c r="N567" s="2"/>
    </row>
    <row r="568" spans="8:14" ht="14.25">
      <c r="H568" s="2"/>
      <c r="I568" s="2"/>
      <c r="J568" s="2"/>
      <c r="K568" s="2"/>
      <c r="L568" s="2"/>
      <c r="M568" s="2"/>
      <c r="N568" s="2"/>
    </row>
    <row r="569" spans="8:14" ht="14.25">
      <c r="H569" s="2"/>
      <c r="I569" s="2"/>
      <c r="J569" s="2"/>
      <c r="K569" s="2"/>
      <c r="L569" s="2"/>
      <c r="M569" s="2"/>
      <c r="N569" s="2"/>
    </row>
    <row r="570" spans="8:14" ht="14.25">
      <c r="H570" s="2"/>
      <c r="I570" s="2"/>
      <c r="J570" s="2"/>
      <c r="K570" s="2"/>
      <c r="L570" s="2"/>
      <c r="M570" s="2"/>
      <c r="N570" s="2"/>
    </row>
    <row r="571" spans="8:14" ht="14.25">
      <c r="H571" s="2"/>
      <c r="I571" s="2"/>
      <c r="J571" s="2"/>
      <c r="K571" s="2"/>
      <c r="L571" s="2"/>
      <c r="M571" s="2"/>
      <c r="N571" s="2"/>
    </row>
    <row r="572" spans="8:14" ht="14.25">
      <c r="H572" s="2"/>
      <c r="I572" s="2"/>
      <c r="J572" s="2"/>
      <c r="K572" s="2"/>
      <c r="L572" s="2"/>
      <c r="M572" s="2"/>
      <c r="N572" s="2"/>
    </row>
    <row r="573" spans="8:14" ht="14.25">
      <c r="H573" s="2"/>
      <c r="I573" s="2"/>
      <c r="J573" s="2"/>
      <c r="K573" s="2"/>
      <c r="L573" s="2"/>
      <c r="M573" s="2"/>
      <c r="N573" s="2"/>
    </row>
    <row r="574" spans="8:14" ht="14.25">
      <c r="H574" s="2"/>
      <c r="I574" s="2"/>
      <c r="J574" s="2"/>
      <c r="K574" s="2"/>
      <c r="L574" s="2"/>
      <c r="M574" s="2"/>
      <c r="N574" s="2"/>
    </row>
    <row r="575" spans="8:14" ht="14.25">
      <c r="H575" s="2"/>
      <c r="I575" s="2"/>
      <c r="J575" s="2"/>
      <c r="K575" s="2"/>
      <c r="L575" s="2"/>
      <c r="M575" s="2"/>
      <c r="N575" s="2"/>
    </row>
    <row r="576" spans="8:14" ht="14.25">
      <c r="H576" s="2"/>
      <c r="I576" s="2"/>
      <c r="J576" s="2"/>
      <c r="K576" s="2"/>
      <c r="L576" s="2"/>
      <c r="M576" s="2"/>
      <c r="N576" s="2"/>
    </row>
    <row r="577" spans="8:14" ht="14.25">
      <c r="H577" s="2"/>
      <c r="I577" s="2"/>
      <c r="J577" s="2"/>
      <c r="K577" s="2"/>
      <c r="L577" s="2"/>
      <c r="M577" s="2"/>
      <c r="N577" s="2"/>
    </row>
    <row r="578" spans="8:14" ht="14.25">
      <c r="H578" s="2"/>
      <c r="I578" s="2"/>
      <c r="J578" s="2"/>
      <c r="K578" s="2"/>
      <c r="L578" s="2"/>
      <c r="M578" s="2"/>
      <c r="N578" s="2"/>
    </row>
    <row r="579" spans="8:14" ht="14.25">
      <c r="H579" s="2"/>
      <c r="I579" s="2"/>
      <c r="J579" s="2"/>
      <c r="K579" s="2"/>
      <c r="L579" s="2"/>
      <c r="M579" s="2"/>
      <c r="N579" s="2"/>
    </row>
    <row r="580" spans="8:14" ht="14.25">
      <c r="H580" s="2"/>
      <c r="I580" s="2"/>
      <c r="J580" s="2"/>
      <c r="K580" s="2"/>
      <c r="L580" s="2"/>
      <c r="M580" s="2"/>
      <c r="N580" s="2"/>
    </row>
    <row r="581" spans="8:14" ht="14.25">
      <c r="H581" s="2"/>
      <c r="I581" s="2"/>
      <c r="J581" s="2"/>
      <c r="K581" s="2"/>
      <c r="L581" s="2"/>
      <c r="M581" s="2"/>
      <c r="N581" s="2"/>
    </row>
    <row r="582" spans="8:14" ht="14.25">
      <c r="H582" s="2"/>
      <c r="I582" s="2"/>
      <c r="J582" s="2"/>
      <c r="K582" s="2"/>
      <c r="L582" s="2"/>
      <c r="M582" s="2"/>
      <c r="N582" s="2"/>
    </row>
    <row r="583" spans="8:14" ht="14.25">
      <c r="H583" s="2"/>
      <c r="I583" s="2"/>
      <c r="J583" s="2"/>
      <c r="K583" s="2"/>
      <c r="L583" s="2"/>
      <c r="M583" s="2"/>
      <c r="N583" s="2"/>
    </row>
    <row r="584" spans="8:14" ht="14.25">
      <c r="H584" s="2"/>
      <c r="I584" s="2"/>
      <c r="J584" s="2"/>
      <c r="K584" s="2"/>
      <c r="L584" s="2"/>
      <c r="M584" s="2"/>
      <c r="N584" s="2"/>
    </row>
    <row r="585" spans="8:14" ht="14.25">
      <c r="H585" s="2"/>
      <c r="I585" s="2"/>
      <c r="J585" s="2"/>
      <c r="K585" s="2"/>
      <c r="L585" s="2"/>
      <c r="M585" s="2"/>
      <c r="N585" s="2"/>
    </row>
    <row r="586" spans="8:14" ht="14.25">
      <c r="H586" s="2"/>
      <c r="I586" s="2"/>
      <c r="J586" s="2"/>
      <c r="K586" s="2"/>
      <c r="L586" s="2"/>
      <c r="M586" s="2"/>
      <c r="N586" s="2"/>
    </row>
    <row r="587" spans="8:14" ht="14.25">
      <c r="H587" s="2"/>
      <c r="I587" s="2"/>
      <c r="J587" s="2"/>
      <c r="K587" s="2"/>
      <c r="L587" s="2"/>
      <c r="M587" s="2"/>
      <c r="N587" s="2"/>
    </row>
    <row r="588" spans="8:14" ht="14.25">
      <c r="H588" s="2"/>
      <c r="I588" s="2"/>
      <c r="J588" s="2"/>
      <c r="K588" s="2"/>
      <c r="L588" s="2"/>
      <c r="M588" s="2"/>
      <c r="N588" s="2"/>
    </row>
    <row r="589" spans="8:14" ht="14.25">
      <c r="H589" s="2"/>
      <c r="I589" s="2"/>
      <c r="J589" s="2"/>
      <c r="K589" s="2"/>
      <c r="L589" s="2"/>
      <c r="M589" s="2"/>
      <c r="N589" s="2"/>
    </row>
    <row r="590" spans="8:14" ht="14.25">
      <c r="H590" s="2"/>
      <c r="I590" s="2"/>
      <c r="J590" s="2"/>
      <c r="K590" s="2"/>
      <c r="L590" s="2"/>
      <c r="M590" s="2"/>
      <c r="N590" s="2"/>
    </row>
    <row r="591" spans="8:14" ht="14.25">
      <c r="H591" s="2"/>
      <c r="I591" s="2"/>
      <c r="J591" s="2"/>
      <c r="K591" s="2"/>
      <c r="L591" s="2"/>
      <c r="M591" s="2"/>
      <c r="N591" s="2"/>
    </row>
    <row r="592" spans="8:14" ht="14.25">
      <c r="H592" s="2"/>
      <c r="I592" s="2"/>
      <c r="J592" s="2"/>
      <c r="K592" s="2"/>
      <c r="L592" s="2"/>
      <c r="M592" s="2"/>
      <c r="N592" s="2"/>
    </row>
    <row r="593" spans="8:14" ht="14.25">
      <c r="H593" s="2"/>
      <c r="I593" s="2"/>
      <c r="J593" s="2"/>
      <c r="K593" s="2"/>
      <c r="L593" s="2"/>
      <c r="M593" s="2"/>
      <c r="N593" s="2"/>
    </row>
    <row r="594" spans="8:14" ht="14.25">
      <c r="H594" s="2"/>
      <c r="I594" s="2"/>
      <c r="J594" s="2"/>
      <c r="K594" s="2"/>
      <c r="L594" s="2"/>
      <c r="M594" s="2"/>
      <c r="N594" s="2"/>
    </row>
    <row r="595" spans="8:14" ht="14.25">
      <c r="H595" s="2"/>
      <c r="I595" s="2"/>
      <c r="J595" s="2"/>
      <c r="K595" s="2"/>
      <c r="L595" s="2"/>
      <c r="M595" s="2"/>
      <c r="N595" s="2"/>
    </row>
    <row r="596" spans="8:14" ht="14.25">
      <c r="H596" s="2"/>
      <c r="I596" s="2"/>
      <c r="J596" s="2"/>
      <c r="K596" s="2"/>
      <c r="L596" s="2"/>
      <c r="M596" s="2"/>
      <c r="N596" s="2"/>
    </row>
    <row r="597" spans="8:14" ht="14.25">
      <c r="H597" s="2"/>
      <c r="I597" s="2"/>
      <c r="J597" s="2"/>
      <c r="K597" s="2"/>
      <c r="L597" s="2"/>
      <c r="M597" s="2"/>
      <c r="N597" s="2"/>
    </row>
    <row r="598" spans="8:14" ht="14.25">
      <c r="H598" s="2"/>
      <c r="I598" s="2"/>
      <c r="J598" s="2"/>
      <c r="K598" s="2"/>
      <c r="L598" s="2"/>
      <c r="M598" s="2"/>
      <c r="N598" s="2"/>
    </row>
    <row r="599" spans="8:14" ht="14.25">
      <c r="H599" s="2"/>
      <c r="I599" s="2"/>
      <c r="J599" s="2"/>
      <c r="K599" s="2"/>
      <c r="L599" s="2"/>
      <c r="M599" s="2"/>
      <c r="N599" s="2"/>
    </row>
    <row r="600" spans="8:14" ht="14.25">
      <c r="H600" s="2"/>
      <c r="I600" s="2"/>
      <c r="J600" s="2"/>
      <c r="K600" s="2"/>
      <c r="L600" s="2"/>
      <c r="M600" s="2"/>
      <c r="N600" s="2"/>
    </row>
    <row r="601" spans="8:14" ht="14.25">
      <c r="H601" s="2"/>
      <c r="I601" s="2"/>
      <c r="J601" s="2"/>
      <c r="K601" s="2"/>
      <c r="L601" s="2"/>
      <c r="M601" s="2"/>
      <c r="N601" s="2"/>
    </row>
    <row r="602" spans="8:14" ht="14.25">
      <c r="H602" s="2"/>
      <c r="I602" s="2"/>
      <c r="J602" s="2"/>
      <c r="K602" s="2"/>
      <c r="L602" s="2"/>
      <c r="M602" s="2"/>
      <c r="N602" s="2"/>
    </row>
    <row r="603" spans="8:14" ht="14.25">
      <c r="H603" s="2"/>
      <c r="I603" s="2"/>
      <c r="J603" s="2"/>
      <c r="K603" s="2"/>
      <c r="L603" s="2"/>
      <c r="M603" s="2"/>
      <c r="N603" s="2"/>
    </row>
    <row r="604" spans="8:14" ht="14.25">
      <c r="H604" s="2"/>
      <c r="I604" s="2"/>
      <c r="J604" s="2"/>
      <c r="K604" s="2"/>
      <c r="L604" s="2"/>
      <c r="M604" s="2"/>
      <c r="N604" s="2"/>
    </row>
    <row r="605" spans="8:14" ht="14.25">
      <c r="H605" s="2"/>
      <c r="I605" s="2"/>
      <c r="J605" s="2"/>
      <c r="K605" s="2"/>
      <c r="L605" s="2"/>
      <c r="M605" s="2"/>
      <c r="N605" s="2"/>
    </row>
    <row r="606" spans="8:14" ht="14.25">
      <c r="H606" s="2"/>
      <c r="I606" s="2"/>
      <c r="J606" s="2"/>
      <c r="K606" s="2"/>
      <c r="L606" s="2"/>
      <c r="M606" s="2"/>
      <c r="N606" s="2"/>
    </row>
    <row r="607" spans="8:14" ht="14.25">
      <c r="H607" s="2"/>
      <c r="I607" s="2"/>
      <c r="J607" s="2"/>
      <c r="K607" s="2"/>
      <c r="L607" s="2"/>
      <c r="M607" s="2"/>
      <c r="N607" s="2"/>
    </row>
    <row r="608" spans="8:14" ht="14.25">
      <c r="H608" s="2"/>
      <c r="I608" s="2"/>
      <c r="J608" s="2"/>
      <c r="K608" s="2"/>
      <c r="L608" s="2"/>
      <c r="M608" s="2"/>
      <c r="N608" s="2"/>
    </row>
    <row r="609" spans="8:14" ht="14.25">
      <c r="H609" s="2"/>
      <c r="I609" s="2"/>
      <c r="J609" s="2"/>
      <c r="K609" s="2"/>
      <c r="L609" s="2"/>
      <c r="M609" s="2"/>
      <c r="N609" s="2"/>
    </row>
    <row r="610" spans="8:14" ht="14.25">
      <c r="H610" s="2"/>
      <c r="I610" s="2"/>
      <c r="J610" s="2"/>
      <c r="K610" s="2"/>
      <c r="L610" s="2"/>
      <c r="M610" s="2"/>
      <c r="N610" s="2"/>
    </row>
    <row r="611" spans="8:14" ht="14.25">
      <c r="H611" s="2"/>
      <c r="I611" s="2"/>
      <c r="J611" s="2"/>
      <c r="K611" s="2"/>
      <c r="L611" s="2"/>
      <c r="M611" s="2"/>
      <c r="N611" s="2"/>
    </row>
    <row r="612" spans="8:14" ht="14.25">
      <c r="H612" s="2"/>
      <c r="I612" s="2"/>
      <c r="J612" s="2"/>
      <c r="K612" s="2"/>
      <c r="L612" s="2"/>
      <c r="M612" s="2"/>
      <c r="N612" s="2"/>
    </row>
    <row r="613" spans="8:14" ht="14.25">
      <c r="H613" s="2"/>
      <c r="I613" s="2"/>
      <c r="J613" s="2"/>
      <c r="K613" s="2"/>
      <c r="L613" s="2"/>
      <c r="M613" s="2"/>
      <c r="N613" s="2"/>
    </row>
    <row r="614" spans="8:14" ht="14.25">
      <c r="H614" s="2"/>
      <c r="I614" s="2"/>
      <c r="J614" s="2"/>
      <c r="K614" s="2"/>
      <c r="L614" s="2"/>
      <c r="M614" s="2"/>
      <c r="N614" s="2"/>
    </row>
    <row r="615" spans="8:14" ht="14.25">
      <c r="H615" s="2"/>
      <c r="I615" s="2"/>
      <c r="J615" s="2"/>
      <c r="K615" s="2"/>
      <c r="L615" s="2"/>
      <c r="M615" s="2"/>
      <c r="N615" s="2"/>
    </row>
    <row r="616" spans="8:14" ht="14.25">
      <c r="H616" s="2"/>
      <c r="I616" s="2"/>
      <c r="J616" s="2"/>
      <c r="K616" s="2"/>
      <c r="L616" s="2"/>
      <c r="M616" s="2"/>
      <c r="N616" s="2"/>
    </row>
    <row r="617" spans="8:14" ht="14.25">
      <c r="H617" s="2"/>
      <c r="I617" s="2"/>
      <c r="J617" s="2"/>
      <c r="K617" s="2"/>
      <c r="L617" s="2"/>
      <c r="M617" s="2"/>
      <c r="N617" s="2"/>
    </row>
    <row r="618" spans="8:14" ht="14.25">
      <c r="H618" s="2"/>
      <c r="I618" s="2"/>
      <c r="J618" s="2"/>
      <c r="K618" s="2"/>
      <c r="L618" s="2"/>
      <c r="M618" s="2"/>
      <c r="N618" s="2"/>
    </row>
    <row r="619" spans="8:14" ht="14.25">
      <c r="H619" s="2"/>
      <c r="I619" s="2"/>
      <c r="J619" s="2"/>
      <c r="K619" s="2"/>
      <c r="L619" s="2"/>
      <c r="M619" s="2"/>
      <c r="N619" s="2"/>
    </row>
    <row r="620" spans="8:14" ht="14.25">
      <c r="H620" s="2"/>
      <c r="I620" s="2"/>
      <c r="J620" s="2"/>
      <c r="K620" s="2"/>
      <c r="L620" s="2"/>
      <c r="M620" s="2"/>
      <c r="N620" s="2"/>
    </row>
    <row r="621" spans="8:14" ht="14.25">
      <c r="H621" s="2"/>
      <c r="I621" s="2"/>
      <c r="J621" s="2"/>
      <c r="K621" s="2"/>
      <c r="L621" s="2"/>
      <c r="M621" s="2"/>
      <c r="N621" s="2"/>
    </row>
    <row r="622" spans="8:14" ht="14.25">
      <c r="H622" s="2"/>
      <c r="I622" s="2"/>
      <c r="J622" s="2"/>
      <c r="K622" s="2"/>
      <c r="L622" s="2"/>
      <c r="M622" s="2"/>
      <c r="N622" s="2"/>
    </row>
    <row r="623" spans="8:14" ht="14.25">
      <c r="H623" s="2"/>
      <c r="I623" s="2"/>
      <c r="J623" s="2"/>
      <c r="K623" s="2"/>
      <c r="L623" s="2"/>
      <c r="M623" s="2"/>
      <c r="N623" s="2"/>
    </row>
    <row r="624" spans="8:14" ht="14.25">
      <c r="H624" s="2"/>
      <c r="I624" s="2"/>
      <c r="J624" s="2"/>
      <c r="K624" s="2"/>
      <c r="L624" s="2"/>
      <c r="M624" s="2"/>
      <c r="N624" s="2"/>
    </row>
    <row r="625" spans="8:14" ht="14.25">
      <c r="H625" s="2"/>
      <c r="I625" s="2"/>
      <c r="J625" s="2"/>
      <c r="K625" s="2"/>
      <c r="L625" s="2"/>
      <c r="M625" s="2"/>
      <c r="N625" s="2"/>
    </row>
    <row r="626" spans="8:14" ht="14.25">
      <c r="H626" s="2"/>
      <c r="I626" s="2"/>
      <c r="J626" s="2"/>
      <c r="K626" s="2"/>
      <c r="L626" s="2"/>
      <c r="M626" s="2"/>
      <c r="N626" s="2"/>
    </row>
    <row r="627" spans="8:14" ht="14.25">
      <c r="H627" s="2"/>
      <c r="I627" s="2"/>
      <c r="J627" s="2"/>
      <c r="K627" s="2"/>
      <c r="L627" s="2"/>
      <c r="M627" s="2"/>
      <c r="N627" s="2"/>
    </row>
    <row r="628" spans="8:14" ht="14.25">
      <c r="H628" s="2"/>
      <c r="I628" s="2"/>
      <c r="J628" s="2"/>
      <c r="K628" s="2"/>
      <c r="L628" s="2"/>
      <c r="M628" s="2"/>
      <c r="N628" s="2"/>
    </row>
    <row r="629" spans="8:14" ht="14.25">
      <c r="H629" s="2"/>
      <c r="I629" s="2"/>
      <c r="J629" s="2"/>
      <c r="K629" s="2"/>
      <c r="L629" s="2"/>
      <c r="M629" s="2"/>
      <c r="N629" s="2"/>
    </row>
    <row r="630" spans="8:14" ht="14.25">
      <c r="H630" s="2"/>
      <c r="I630" s="2"/>
      <c r="J630" s="2"/>
      <c r="K630" s="2"/>
      <c r="L630" s="2"/>
      <c r="M630" s="2"/>
      <c r="N630" s="2"/>
    </row>
    <row r="631" spans="8:14" ht="14.25">
      <c r="H631" s="2"/>
      <c r="I631" s="2"/>
      <c r="J631" s="2"/>
      <c r="K631" s="2"/>
      <c r="L631" s="2"/>
      <c r="M631" s="2"/>
      <c r="N631" s="2"/>
    </row>
    <row r="632" spans="8:14" ht="14.25">
      <c r="H632" s="2"/>
      <c r="I632" s="2"/>
      <c r="J632" s="2"/>
      <c r="K632" s="2"/>
      <c r="L632" s="2"/>
      <c r="M632" s="2"/>
      <c r="N632" s="2"/>
    </row>
    <row r="633" spans="8:14" ht="14.25">
      <c r="H633" s="2"/>
      <c r="I633" s="2"/>
      <c r="J633" s="2"/>
      <c r="K633" s="2"/>
      <c r="L633" s="2"/>
      <c r="M633" s="2"/>
      <c r="N633" s="2"/>
    </row>
    <row r="634" spans="8:14" ht="14.25">
      <c r="H634" s="2"/>
      <c r="I634" s="2"/>
      <c r="J634" s="2"/>
      <c r="K634" s="2"/>
      <c r="L634" s="2"/>
      <c r="M634" s="2"/>
      <c r="N634" s="2"/>
    </row>
    <row r="635" spans="8:14" ht="14.25">
      <c r="H635" s="2"/>
      <c r="I635" s="2"/>
      <c r="J635" s="2"/>
      <c r="K635" s="2"/>
      <c r="L635" s="2"/>
      <c r="M635" s="2"/>
      <c r="N635" s="2"/>
    </row>
    <row r="636" spans="8:14" ht="14.25">
      <c r="H636" s="2"/>
      <c r="I636" s="2"/>
      <c r="J636" s="2"/>
      <c r="K636" s="2"/>
      <c r="L636" s="2"/>
      <c r="M636" s="2"/>
      <c r="N636" s="2"/>
    </row>
    <row r="637" spans="8:14" ht="14.25">
      <c r="H637" s="2"/>
      <c r="I637" s="2"/>
      <c r="J637" s="2"/>
      <c r="K637" s="2"/>
      <c r="L637" s="2"/>
      <c r="M637" s="2"/>
      <c r="N637" s="2"/>
    </row>
    <row r="638" spans="8:14" ht="14.25">
      <c r="H638" s="2"/>
      <c r="I638" s="2"/>
      <c r="J638" s="2"/>
      <c r="K638" s="2"/>
      <c r="L638" s="2"/>
      <c r="M638" s="2"/>
      <c r="N638" s="2"/>
    </row>
    <row r="639" spans="8:14" ht="14.25">
      <c r="H639" s="2"/>
      <c r="I639" s="2"/>
      <c r="J639" s="2"/>
      <c r="K639" s="2"/>
      <c r="L639" s="2"/>
      <c r="M639" s="2"/>
      <c r="N639" s="2"/>
    </row>
    <row r="640" spans="8:14" ht="14.25">
      <c r="H640" s="2"/>
      <c r="I640" s="2"/>
      <c r="J640" s="2"/>
      <c r="K640" s="2"/>
      <c r="L640" s="2"/>
      <c r="M640" s="2"/>
      <c r="N640" s="2"/>
    </row>
    <row r="641" spans="8:14" ht="14.25">
      <c r="H641" s="2"/>
      <c r="I641" s="2"/>
      <c r="J641" s="2"/>
      <c r="K641" s="2"/>
      <c r="L641" s="2"/>
      <c r="M641" s="2"/>
      <c r="N641" s="2"/>
    </row>
    <row r="642" spans="8:14" ht="14.25">
      <c r="H642" s="2"/>
      <c r="I642" s="2"/>
      <c r="J642" s="2"/>
      <c r="K642" s="2"/>
      <c r="L642" s="2"/>
      <c r="M642" s="2"/>
      <c r="N642" s="2"/>
    </row>
    <row r="643" spans="8:14" ht="14.25">
      <c r="H643" s="2"/>
      <c r="I643" s="2"/>
      <c r="J643" s="2"/>
      <c r="K643" s="2"/>
      <c r="L643" s="2"/>
      <c r="M643" s="2"/>
      <c r="N643" s="2"/>
    </row>
    <row r="644" spans="8:14" ht="14.25">
      <c r="H644" s="2"/>
      <c r="I644" s="2"/>
      <c r="J644" s="2"/>
      <c r="K644" s="2"/>
      <c r="L644" s="2"/>
      <c r="M644" s="2"/>
      <c r="N644" s="2"/>
    </row>
    <row r="645" spans="8:14" ht="14.25">
      <c r="H645" s="2"/>
      <c r="I645" s="2"/>
      <c r="J645" s="2"/>
      <c r="K645" s="2"/>
      <c r="L645" s="2"/>
      <c r="M645" s="2"/>
      <c r="N645" s="2"/>
    </row>
    <row r="646" spans="8:14" ht="14.25">
      <c r="H646" s="2"/>
      <c r="I646" s="2"/>
      <c r="J646" s="2"/>
      <c r="K646" s="2"/>
      <c r="L646" s="2"/>
      <c r="M646" s="2"/>
      <c r="N646" s="2"/>
    </row>
    <row r="647" spans="8:14" ht="14.25">
      <c r="H647" s="2"/>
      <c r="I647" s="2"/>
      <c r="J647" s="2"/>
      <c r="K647" s="2"/>
      <c r="L647" s="2"/>
      <c r="M647" s="2"/>
      <c r="N647" s="2"/>
    </row>
    <row r="648" spans="8:14" ht="14.25">
      <c r="H648" s="2"/>
      <c r="I648" s="2"/>
      <c r="J648" s="2"/>
      <c r="K648" s="2"/>
      <c r="L648" s="2"/>
      <c r="M648" s="2"/>
      <c r="N648" s="2"/>
    </row>
    <row r="649" spans="8:14" ht="14.25">
      <c r="H649" s="2"/>
      <c r="I649" s="2"/>
      <c r="J649" s="2"/>
      <c r="K649" s="2"/>
      <c r="L649" s="2"/>
      <c r="M649" s="2"/>
      <c r="N649" s="2"/>
    </row>
    <row r="650" spans="8:14" ht="14.25">
      <c r="H650" s="2"/>
      <c r="I650" s="2"/>
      <c r="J650" s="2"/>
      <c r="K650" s="2"/>
      <c r="L650" s="2"/>
      <c r="M650" s="2"/>
      <c r="N650" s="2"/>
    </row>
    <row r="651" spans="8:14" ht="14.25">
      <c r="H651" s="2"/>
      <c r="I651" s="2"/>
      <c r="J651" s="2"/>
      <c r="K651" s="2"/>
      <c r="L651" s="2"/>
      <c r="M651" s="2"/>
      <c r="N651" s="2"/>
    </row>
    <row r="652" spans="8:14" ht="14.25">
      <c r="H652" s="2"/>
      <c r="I652" s="2"/>
      <c r="J652" s="2"/>
      <c r="K652" s="2"/>
      <c r="L652" s="2"/>
      <c r="M652" s="2"/>
      <c r="N652" s="2"/>
    </row>
    <row r="653" spans="8:14" ht="14.25">
      <c r="H653" s="2"/>
      <c r="I653" s="2"/>
      <c r="J653" s="2"/>
      <c r="K653" s="2"/>
      <c r="L653" s="2"/>
      <c r="M653" s="2"/>
      <c r="N653" s="2"/>
    </row>
    <row r="654" spans="8:14" ht="14.25">
      <c r="H654" s="2"/>
      <c r="I654" s="2"/>
      <c r="J654" s="2"/>
      <c r="K654" s="2"/>
      <c r="L654" s="2"/>
      <c r="M654" s="2"/>
      <c r="N654" s="2"/>
    </row>
    <row r="655" spans="8:14" ht="14.25">
      <c r="H655" s="2"/>
      <c r="I655" s="2"/>
      <c r="J655" s="2"/>
      <c r="K655" s="2"/>
      <c r="L655" s="2"/>
      <c r="M655" s="2"/>
      <c r="N655" s="2"/>
    </row>
    <row r="656" spans="8:14" ht="14.25">
      <c r="H656" s="2"/>
      <c r="I656" s="2"/>
      <c r="J656" s="2"/>
      <c r="K656" s="2"/>
      <c r="L656" s="2"/>
      <c r="M656" s="2"/>
      <c r="N656" s="2"/>
    </row>
    <row r="657" spans="8:14" ht="14.25">
      <c r="H657" s="2"/>
      <c r="I657" s="2"/>
      <c r="J657" s="2"/>
      <c r="K657" s="2"/>
      <c r="L657" s="2"/>
      <c r="M657" s="2"/>
      <c r="N657" s="2"/>
    </row>
    <row r="658" spans="8:14" ht="14.25">
      <c r="H658" s="2"/>
      <c r="I658" s="2"/>
      <c r="J658" s="2"/>
      <c r="K658" s="2"/>
      <c r="L658" s="2"/>
      <c r="M658" s="2"/>
      <c r="N658" s="2"/>
    </row>
    <row r="659" spans="8:14" ht="14.25">
      <c r="H659" s="2"/>
      <c r="I659" s="2"/>
      <c r="J659" s="2"/>
      <c r="K659" s="2"/>
      <c r="L659" s="2"/>
      <c r="M659" s="2"/>
      <c r="N659" s="2"/>
    </row>
    <row r="660" spans="8:14" ht="14.25">
      <c r="H660" s="2"/>
      <c r="I660" s="2"/>
      <c r="J660" s="2"/>
      <c r="K660" s="2"/>
      <c r="L660" s="2"/>
      <c r="M660" s="2"/>
      <c r="N660" s="2"/>
    </row>
    <row r="661" spans="8:14" ht="14.25">
      <c r="H661" s="2"/>
      <c r="I661" s="2"/>
      <c r="J661" s="2"/>
      <c r="K661" s="2"/>
      <c r="L661" s="2"/>
      <c r="M661" s="2"/>
      <c r="N661" s="2"/>
    </row>
    <row r="662" spans="8:14" ht="14.25">
      <c r="H662" s="2"/>
      <c r="I662" s="2"/>
      <c r="J662" s="2"/>
      <c r="K662" s="2"/>
      <c r="L662" s="2"/>
      <c r="M662" s="2"/>
      <c r="N662" s="2"/>
    </row>
    <row r="663" spans="8:14" ht="14.25">
      <c r="H663" s="2"/>
      <c r="I663" s="2"/>
      <c r="J663" s="2"/>
      <c r="K663" s="2"/>
      <c r="L663" s="2"/>
      <c r="M663" s="2"/>
      <c r="N663" s="2"/>
    </row>
    <row r="664" spans="8:14" ht="14.25">
      <c r="H664" s="2"/>
      <c r="I664" s="2"/>
      <c r="J664" s="2"/>
      <c r="K664" s="2"/>
      <c r="L664" s="2"/>
      <c r="M664" s="2"/>
      <c r="N664" s="2"/>
    </row>
    <row r="665" spans="8:14" ht="14.25">
      <c r="H665" s="2"/>
      <c r="I665" s="2"/>
      <c r="J665" s="2"/>
      <c r="K665" s="2"/>
      <c r="L665" s="2"/>
      <c r="M665" s="2"/>
      <c r="N665" s="2"/>
    </row>
    <row r="666" spans="8:14" ht="14.25">
      <c r="H666" s="2"/>
      <c r="I666" s="2"/>
      <c r="J666" s="2"/>
      <c r="K666" s="2"/>
      <c r="L666" s="2"/>
      <c r="M666" s="2"/>
      <c r="N666" s="2"/>
    </row>
    <row r="667" spans="8:14" ht="14.25">
      <c r="H667" s="2"/>
      <c r="I667" s="2"/>
      <c r="J667" s="2"/>
      <c r="K667" s="2"/>
      <c r="L667" s="2"/>
      <c r="M667" s="2"/>
      <c r="N667" s="2"/>
    </row>
    <row r="668" spans="8:14" ht="14.25">
      <c r="H668" s="2"/>
      <c r="I668" s="2"/>
      <c r="J668" s="2"/>
      <c r="K668" s="2"/>
      <c r="L668" s="2"/>
      <c r="M668" s="2"/>
      <c r="N668" s="2"/>
    </row>
    <row r="669" spans="8:14" ht="14.25">
      <c r="H669" s="2"/>
      <c r="I669" s="2"/>
      <c r="J669" s="2"/>
      <c r="K669" s="2"/>
      <c r="L669" s="2"/>
      <c r="M669" s="2"/>
      <c r="N669" s="2"/>
    </row>
    <row r="670" spans="8:14" ht="14.25">
      <c r="H670" s="2"/>
      <c r="I670" s="2"/>
      <c r="J670" s="2"/>
      <c r="K670" s="2"/>
      <c r="L670" s="2"/>
      <c r="M670" s="2"/>
      <c r="N670" s="2"/>
    </row>
    <row r="671" spans="8:14" ht="14.25">
      <c r="H671" s="2"/>
      <c r="I671" s="2"/>
      <c r="J671" s="2"/>
      <c r="K671" s="2"/>
      <c r="L671" s="2"/>
      <c r="M671" s="2"/>
      <c r="N671" s="2"/>
    </row>
    <row r="672" spans="8:14" ht="14.25">
      <c r="H672" s="2"/>
      <c r="I672" s="2"/>
      <c r="J672" s="2"/>
      <c r="K672" s="2"/>
      <c r="L672" s="2"/>
      <c r="M672" s="2"/>
      <c r="N672" s="2"/>
    </row>
    <row r="673" spans="8:14" ht="14.25">
      <c r="H673" s="2"/>
      <c r="I673" s="2"/>
      <c r="J673" s="2"/>
      <c r="K673" s="2"/>
      <c r="L673" s="2"/>
      <c r="M673" s="2"/>
      <c r="N673" s="2"/>
    </row>
    <row r="674" spans="8:14" ht="14.25">
      <c r="H674" s="2"/>
      <c r="I674" s="2"/>
      <c r="J674" s="2"/>
      <c r="K674" s="2"/>
      <c r="L674" s="2"/>
      <c r="M674" s="2"/>
      <c r="N674" s="2"/>
    </row>
    <row r="675" spans="8:14" ht="14.25">
      <c r="H675" s="2"/>
      <c r="I675" s="2"/>
      <c r="J675" s="2"/>
      <c r="K675" s="2"/>
      <c r="L675" s="2"/>
      <c r="M675" s="2"/>
      <c r="N675" s="2"/>
    </row>
    <row r="676" spans="8:14" ht="14.25">
      <c r="H676" s="2"/>
      <c r="I676" s="2"/>
      <c r="J676" s="2"/>
      <c r="K676" s="2"/>
      <c r="L676" s="2"/>
      <c r="M676" s="2"/>
      <c r="N676" s="2"/>
    </row>
    <row r="677" spans="8:14" ht="14.25">
      <c r="H677" s="2"/>
      <c r="I677" s="2"/>
      <c r="J677" s="2"/>
      <c r="K677" s="2"/>
      <c r="L677" s="2"/>
      <c r="M677" s="2"/>
      <c r="N677" s="2"/>
    </row>
    <row r="678" spans="8:14" ht="14.25">
      <c r="H678" s="2"/>
      <c r="I678" s="2"/>
      <c r="J678" s="2"/>
      <c r="K678" s="2"/>
      <c r="L678" s="2"/>
      <c r="M678" s="2"/>
      <c r="N678" s="2"/>
    </row>
    <row r="679" spans="8:14" ht="14.25">
      <c r="H679" s="2"/>
      <c r="I679" s="2"/>
      <c r="J679" s="2"/>
      <c r="K679" s="2"/>
      <c r="L679" s="2"/>
      <c r="M679" s="2"/>
      <c r="N679" s="2"/>
    </row>
    <row r="680" spans="8:14" ht="14.25">
      <c r="H680" s="2"/>
      <c r="I680" s="2"/>
      <c r="J680" s="2"/>
      <c r="K680" s="2"/>
      <c r="L680" s="2"/>
      <c r="M680" s="2"/>
      <c r="N680" s="2"/>
    </row>
    <row r="681" spans="8:14" ht="14.25">
      <c r="H681" s="2"/>
      <c r="I681" s="2"/>
      <c r="J681" s="2"/>
      <c r="K681" s="2"/>
      <c r="L681" s="2"/>
      <c r="M681" s="2"/>
      <c r="N681" s="2"/>
    </row>
    <row r="682" spans="8:14" ht="14.25">
      <c r="H682" s="2"/>
      <c r="I682" s="2"/>
      <c r="J682" s="2"/>
      <c r="K682" s="2"/>
      <c r="L682" s="2"/>
      <c r="M682" s="2"/>
      <c r="N682" s="2"/>
    </row>
    <row r="683" spans="8:14" ht="14.25">
      <c r="H683" s="2"/>
      <c r="I683" s="2"/>
      <c r="J683" s="2"/>
      <c r="K683" s="2"/>
      <c r="L683" s="2"/>
      <c r="M683" s="2"/>
      <c r="N683" s="2"/>
    </row>
    <row r="684" spans="8:14" ht="14.25">
      <c r="H684" s="2"/>
      <c r="I684" s="2"/>
      <c r="J684" s="2"/>
      <c r="K684" s="2"/>
      <c r="L684" s="2"/>
      <c r="M684" s="2"/>
      <c r="N684" s="2"/>
    </row>
    <row r="685" spans="8:14" ht="14.25">
      <c r="H685" s="2"/>
      <c r="I685" s="2"/>
      <c r="J685" s="2"/>
      <c r="K685" s="2"/>
      <c r="L685" s="2"/>
      <c r="M685" s="2"/>
      <c r="N685" s="2"/>
    </row>
    <row r="686" spans="8:14" ht="14.25">
      <c r="H686" s="2"/>
      <c r="I686" s="2"/>
      <c r="J686" s="2"/>
      <c r="K686" s="2"/>
      <c r="L686" s="2"/>
      <c r="M686" s="2"/>
      <c r="N686" s="2"/>
    </row>
    <row r="687" spans="8:14" ht="14.25">
      <c r="H687" s="2"/>
      <c r="I687" s="2"/>
      <c r="J687" s="2"/>
      <c r="K687" s="2"/>
      <c r="L687" s="2"/>
      <c r="M687" s="2"/>
      <c r="N687" s="2"/>
    </row>
    <row r="688" spans="8:14" ht="14.25">
      <c r="H688" s="2"/>
      <c r="I688" s="2"/>
      <c r="J688" s="2"/>
      <c r="K688" s="2"/>
      <c r="L688" s="2"/>
      <c r="M688" s="2"/>
      <c r="N688" s="2"/>
    </row>
    <row r="689" spans="8:14" ht="14.25">
      <c r="H689" s="2"/>
      <c r="I689" s="2"/>
      <c r="J689" s="2"/>
      <c r="K689" s="2"/>
      <c r="L689" s="2"/>
      <c r="M689" s="2"/>
      <c r="N689" s="2"/>
    </row>
  </sheetData>
  <sheetProtection/>
  <mergeCells count="6">
    <mergeCell ref="H6:I6"/>
    <mergeCell ref="J6:K6"/>
    <mergeCell ref="L6:N6"/>
    <mergeCell ref="H221:I221"/>
    <mergeCell ref="J221:K221"/>
    <mergeCell ref="L221:N22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H. Cochrane</dc:creator>
  <cp:keywords/>
  <dc:description/>
  <cp:lastModifiedBy>Cochrane, John H.</cp:lastModifiedBy>
  <dcterms:created xsi:type="dcterms:W3CDTF">2010-04-30T20:21:18Z</dcterms:created>
  <dcterms:modified xsi:type="dcterms:W3CDTF">2011-11-02T18:23:48Z</dcterms:modified>
  <cp:category/>
  <cp:version/>
  <cp:contentType/>
  <cp:contentStatus/>
</cp:coreProperties>
</file>